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ademic Units\Funding\Sessional Funding\Sessional Funding Template\For Business Officers to upload on website\2024-25\"/>
    </mc:Choice>
  </mc:AlternateContent>
  <xr:revisionPtr revIDLastSave="0" documentId="13_ncr:1_{62E82DD2-D896-48DB-BD55-3C707EAD5C7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essional Request" sheetId="2" r:id="rId1"/>
    <sheet name="Teaching Load" sheetId="1" r:id="rId2"/>
    <sheet name="Savings" sheetId="3" r:id="rId3"/>
    <sheet name="CUPE &amp; UTFA Teaching Rates" sheetId="5" r:id="rId4"/>
  </sheets>
  <definedNames>
    <definedName name="_xlnm.Print_Titles" localSheetId="0">'Sessional Request'!$1:$2</definedName>
    <definedName name="_xlnm.Print_Titles" localSheetId="1">'Teaching Load'!$A:$A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3" i="5" l="1"/>
  <c r="R19" i="5"/>
  <c r="I22" i="3"/>
  <c r="I21" i="3"/>
  <c r="I20" i="3"/>
  <c r="I19" i="3"/>
  <c r="I10" i="3"/>
  <c r="I9" i="3"/>
  <c r="I8" i="3"/>
  <c r="I7" i="3"/>
  <c r="I6" i="3"/>
  <c r="H53" i="5"/>
  <c r="I53" i="5" s="1"/>
  <c r="F53" i="5"/>
  <c r="C53" i="5"/>
  <c r="H31" i="5"/>
  <c r="I31" i="5" s="1"/>
  <c r="J31" i="5" s="1"/>
  <c r="H33" i="5"/>
  <c r="I33" i="5" s="1"/>
  <c r="J33" i="5" s="1"/>
  <c r="H35" i="5"/>
  <c r="I35" i="5" s="1"/>
  <c r="J35" i="5" s="1"/>
  <c r="G34" i="5"/>
  <c r="H34" i="5" s="1"/>
  <c r="I34" i="5" s="1"/>
  <c r="J34" i="5" s="1"/>
  <c r="G32" i="5"/>
  <c r="H32" i="5" s="1"/>
  <c r="I32" i="5" s="1"/>
  <c r="J32" i="5" s="1"/>
  <c r="G30" i="5"/>
  <c r="H30" i="5" s="1"/>
  <c r="I30" i="5" s="1"/>
  <c r="J30" i="5" s="1"/>
  <c r="D32" i="5"/>
  <c r="E32" i="5" s="1"/>
  <c r="D31" i="5"/>
  <c r="E31" i="5" s="1"/>
  <c r="D30" i="5"/>
  <c r="E30" i="5" s="1"/>
  <c r="E33" i="5"/>
  <c r="G31" i="3" l="1"/>
  <c r="H4" i="1" l="1"/>
  <c r="I4" i="1" s="1"/>
  <c r="H6" i="3"/>
  <c r="H33" i="3" l="1"/>
  <c r="F33" i="3"/>
  <c r="G32" i="3"/>
  <c r="G30" i="3"/>
  <c r="G29" i="3"/>
  <c r="G33" i="3" s="1"/>
  <c r="I48" i="2" s="1"/>
  <c r="D55" i="3" l="1"/>
  <c r="H22" i="3" l="1"/>
  <c r="H21" i="3"/>
  <c r="H21" i="1" l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A1" i="3" l="1"/>
  <c r="A1" i="1" l="1"/>
  <c r="H29" i="1"/>
  <c r="I29" i="1" s="1"/>
  <c r="H28" i="1"/>
  <c r="I28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I50" i="2" l="1"/>
  <c r="H38" i="2" l="1"/>
  <c r="H39" i="2" s="1"/>
  <c r="J38" i="2"/>
  <c r="J39" i="2" s="1"/>
  <c r="G38" i="2"/>
  <c r="G39" i="2" s="1"/>
  <c r="H20" i="3"/>
  <c r="H19" i="3"/>
  <c r="H23" i="3" l="1"/>
  <c r="I23" i="3"/>
  <c r="I24" i="3" l="1"/>
  <c r="I47" i="2" s="1"/>
  <c r="E45" i="3" l="1"/>
  <c r="I49" i="2" s="1"/>
  <c r="H10" i="3"/>
  <c r="H9" i="3"/>
  <c r="H8" i="3"/>
  <c r="H7" i="3"/>
  <c r="I11" i="3" l="1"/>
  <c r="H11" i="3"/>
  <c r="I12" i="3" l="1"/>
  <c r="I46" i="2" s="1"/>
  <c r="J51" i="2" s="1"/>
  <c r="G41" i="2"/>
  <c r="J41" i="2"/>
  <c r="H41" i="2" l="1"/>
  <c r="J43" i="2" s="1"/>
  <c r="J5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Elizabeth Zammit</author>
    <author>Chek Kin Yeung</author>
    <author>Jonathan Yeung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Elizabeth Zammit:</t>
        </r>
        <r>
          <rPr>
            <sz val="9"/>
            <color indexed="81"/>
            <rFont val="Tahoma"/>
            <family val="2"/>
          </rPr>
          <t xml:space="preserve">
added $0.01 to reconcile with wage chart from HR</t>
        </r>
      </text>
    </comment>
    <comment ref="E1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Elizabeth Zammit:</t>
        </r>
        <r>
          <rPr>
            <sz val="9"/>
            <color indexed="81"/>
            <rFont val="Tahoma"/>
            <family val="2"/>
          </rPr>
          <t xml:space="preserve">
added $0.01 to balance with chart from HR</t>
        </r>
      </text>
    </comment>
    <comment ref="H1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Elizabeth Zammit:</t>
        </r>
        <r>
          <rPr>
            <sz val="9"/>
            <color indexed="81"/>
            <rFont val="Tahoma"/>
            <family val="2"/>
          </rPr>
          <t xml:space="preserve">
less $0.01 to balance with chart from HR
</t>
        </r>
      </text>
    </comment>
    <comment ref="G31" authorId="1" shapeId="0" xr:uid="{E788103F-5357-4BBE-AE7B-F8E2A614643B}">
      <text>
        <r>
          <rPr>
            <b/>
            <sz val="9"/>
            <color indexed="81"/>
            <rFont val="Tahoma"/>
            <family val="2"/>
          </rPr>
          <t>Jonathan Yeung:</t>
        </r>
        <r>
          <rPr>
            <sz val="9"/>
            <color indexed="81"/>
            <rFont val="Tahoma"/>
            <family val="2"/>
          </rPr>
          <t xml:space="preserve">
manual adjustment as per agreement - "increase the wage rate of Sessional
Lecturer I – Long Term from 4.5% above the Sessional Lecturer I wage rate
to 5.0% above the Sessional Lecturer I wage rate based on the Sessional
Lecturer I wage rate in effect on September 1, 2020"</t>
        </r>
      </text>
    </comment>
    <comment ref="H32" authorId="1" shapeId="0" xr:uid="{AB6A9206-895B-40B6-A3EB-CE8FA040CEDA}">
      <text>
        <r>
          <rPr>
            <b/>
            <sz val="9"/>
            <color indexed="81"/>
            <rFont val="Tahoma"/>
            <family val="2"/>
          </rPr>
          <t>Jonathan Yeung:</t>
        </r>
        <r>
          <rPr>
            <sz val="9"/>
            <color indexed="81"/>
            <rFont val="Tahoma"/>
            <family val="2"/>
          </rPr>
          <t xml:space="preserve">
adjust to rounddown due to rounding difference
</t>
        </r>
      </text>
    </comment>
    <comment ref="G33" authorId="2" shapeId="0" xr:uid="{0319824B-653A-41F9-B8B5-5D30E0194101}">
      <text>
        <r>
          <rPr>
            <b/>
            <sz val="9"/>
            <color indexed="81"/>
            <rFont val="Tahoma"/>
            <family val="2"/>
          </rPr>
          <t>Jonathan Yeung:</t>
        </r>
        <r>
          <rPr>
            <sz val="9"/>
            <color indexed="81"/>
            <rFont val="Tahoma"/>
            <family val="2"/>
          </rPr>
          <t xml:space="preserve">
new rank as per agreement
</t>
        </r>
      </text>
    </comment>
    <comment ref="G35" authorId="2" shapeId="0" xr:uid="{E7FC2B26-4D71-492A-9679-72EC0DE195B7}">
      <text>
        <r>
          <rPr>
            <b/>
            <sz val="9"/>
            <color indexed="81"/>
            <rFont val="Tahoma"/>
            <family val="2"/>
          </rPr>
          <t>Jonathan Yeung:</t>
        </r>
        <r>
          <rPr>
            <sz val="9"/>
            <color indexed="81"/>
            <rFont val="Tahoma"/>
            <family val="2"/>
          </rPr>
          <t xml:space="preserve">
new rank as per agreement</t>
        </r>
      </text>
    </comment>
  </commentList>
</comments>
</file>

<file path=xl/sharedStrings.xml><?xml version="1.0" encoding="utf-8"?>
<sst xmlns="http://schemas.openxmlformats.org/spreadsheetml/2006/main" count="159" uniqueCount="113">
  <si>
    <t>Total FCE</t>
  </si>
  <si>
    <t>Course Codes</t>
  </si>
  <si>
    <t>Faculty Name</t>
  </si>
  <si>
    <t>Course</t>
  </si>
  <si>
    <t>Sect</t>
  </si>
  <si>
    <t xml:space="preserve">Est Enrl. </t>
  </si>
  <si>
    <t xml:space="preserve">Last Name </t>
  </si>
  <si>
    <t>First Name</t>
  </si>
  <si>
    <t>Sess Lect $s</t>
  </si>
  <si>
    <t>CI $s</t>
  </si>
  <si>
    <t>Totals:</t>
  </si>
  <si>
    <t>Total Costs</t>
  </si>
  <si>
    <t>Total Costs inc. Benefits</t>
  </si>
  <si>
    <t>Total Instructional Budget</t>
  </si>
  <si>
    <t>Savings / Additions to Instructional Budget</t>
  </si>
  <si>
    <t>(all figures include benefits)</t>
  </si>
  <si>
    <t>Research Leaves</t>
  </si>
  <si>
    <t>Additional Budget Required:</t>
  </si>
  <si>
    <t>Secondments</t>
  </si>
  <si>
    <t>Benefit Rates</t>
  </si>
  <si>
    <t>Benefit Costs</t>
  </si>
  <si>
    <t>Research/Study Leaves</t>
  </si>
  <si>
    <t>Salary as</t>
  </si>
  <si>
    <t>Last Name</t>
  </si>
  <si>
    <t>Applicable</t>
  </si>
  <si>
    <t>%</t>
  </si>
  <si>
    <t># / 12ths</t>
  </si>
  <si>
    <t>Salary</t>
  </si>
  <si>
    <t>Period of</t>
  </si>
  <si>
    <t>Secondment</t>
  </si>
  <si>
    <t>Reimbursement</t>
  </si>
  <si>
    <t>Expected</t>
  </si>
  <si>
    <t>Increase</t>
  </si>
  <si>
    <t>Rate</t>
  </si>
  <si>
    <t>Vac</t>
  </si>
  <si>
    <t>Net Rate</t>
  </si>
  <si>
    <t>Employee Group</t>
  </si>
  <si>
    <t>SL 1</t>
  </si>
  <si>
    <t>SL 2</t>
  </si>
  <si>
    <t>SL 3</t>
  </si>
  <si>
    <t>Minimum Per Course Stipend rate for courses taught by retired faculty members and faculty members teaching on overload</t>
  </si>
  <si>
    <t>Leave</t>
  </si>
  <si>
    <t>ABC</t>
  </si>
  <si>
    <t>DEF</t>
  </si>
  <si>
    <t>Personnel #</t>
  </si>
  <si>
    <t>Stipend $s</t>
  </si>
  <si>
    <t>Phased Retirements</t>
  </si>
  <si>
    <t>Savings</t>
  </si>
  <si>
    <t>Estimated</t>
  </si>
  <si>
    <t>Sessional</t>
  </si>
  <si>
    <t>Rank</t>
  </si>
  <si>
    <t>Leave/Pay</t>
  </si>
  <si>
    <t>Reduction Period</t>
  </si>
  <si>
    <t xml:space="preserve">Department of …..UTM </t>
  </si>
  <si>
    <t>Medical/Unpaid Leaves</t>
  </si>
  <si>
    <t>Include Vac</t>
  </si>
  <si>
    <t>Other/Relief FromTeaching Notes</t>
  </si>
  <si>
    <t>Please attach copy of Phased Retirement template for backup</t>
  </si>
  <si>
    <t>Maternity/Parental Leaves</t>
  </si>
  <si>
    <t>*FCE's are to be recorded as; 0.25, 0.50, 1.0 only.</t>
  </si>
  <si>
    <t>Undergrad FCE*</t>
  </si>
  <si>
    <t>Grad FCE*</t>
  </si>
  <si>
    <t>Other/Relief FCE*</t>
  </si>
  <si>
    <t>Secondments/Course Buy Outs</t>
  </si>
  <si>
    <t>3902 Unit  3 Sessionals, Unit 1 Course Instructor, Faculty Overload Stipend - Funding Request 20xx-xx</t>
  </si>
  <si>
    <t>Casual Rates per current Collective Agreements</t>
  </si>
  <si>
    <t>CUPE 3902 Unit 1 Rates</t>
  </si>
  <si>
    <t>Rate per hour</t>
  </si>
  <si>
    <t>hrly incr before vac</t>
  </si>
  <si>
    <t>Course Instructor Rates per FCE</t>
  </si>
  <si>
    <t>Half Course</t>
  </si>
  <si>
    <t>CUPE 3902 Unit 3 Rates</t>
  </si>
  <si>
    <t>Sessional Lecturers Rate per FCE</t>
  </si>
  <si>
    <t>http://agreements.hrandequity.utoronto.ca/#CUPE3902_Unit1</t>
  </si>
  <si>
    <t>http://agreements.hrandequity.utoronto.ca/#CUPE3902_Unit3</t>
  </si>
  <si>
    <t>Fall / Spring</t>
  </si>
  <si>
    <t xml:space="preserve">Type of </t>
  </si>
  <si>
    <t>Add'l Parental</t>
  </si>
  <si>
    <t>Benefits</t>
  </si>
  <si>
    <t>Complete Maternity/Parental Leaves template as per instructions found on the template</t>
  </si>
  <si>
    <t>Please Copy/Insert worksheets necessary from Maternity/Parental Leaves template into this workbook for backup</t>
  </si>
  <si>
    <t>Semester</t>
  </si>
  <si>
    <t>Refer to template on Budget, Planning &amp; Finance Website to calculate savings</t>
  </si>
  <si>
    <t>Graudate courses</t>
  </si>
  <si>
    <t>Next Summer Term</t>
  </si>
  <si>
    <t>Appointment
Stream</t>
  </si>
  <si>
    <t>FTE</t>
  </si>
  <si>
    <t>Load Variance</t>
  </si>
  <si>
    <t>Normal Load (FCE)</t>
  </si>
  <si>
    <t>Approx. Savings F23/24</t>
  </si>
  <si>
    <t>Jul 1/23-Jun 30/24</t>
  </si>
  <si>
    <t>Ben (.245)</t>
  </si>
  <si>
    <t>Current fiscal year Benefit Rate</t>
  </si>
  <si>
    <t>Collective Agreement - Sep 1, 2021 - Aug 31, 2024</t>
  </si>
  <si>
    <t>SL 1-Long Term</t>
  </si>
  <si>
    <t>SL 2-Long Term</t>
  </si>
  <si>
    <t>SL 3-Long Term</t>
  </si>
  <si>
    <t>UTFA Academic Salary Administration</t>
  </si>
  <si>
    <t>Overload Teaching Stipend</t>
  </si>
  <si>
    <t>Fiscal 2024-25</t>
  </si>
  <si>
    <t>Approx. Savings F24/25</t>
  </si>
  <si>
    <t>Jan 1/24-Jun 30/24</t>
  </si>
  <si>
    <t>Jul 1/24-June 30/25</t>
  </si>
  <si>
    <t>Memorandum of Agreement January 1, 2024 - December 31, 2026</t>
  </si>
  <si>
    <t>Additional stipend - first appointment</t>
  </si>
  <si>
    <t>Effective July 1, 2022, the overload stipend rate is $19,729 (additional 7% for Sep 1, 2022 rate)</t>
  </si>
  <si>
    <t>https://memos.provost.utoronto.ca/implementation-of-additional-salary-increases-for-faculty-librarians-for-the-period-july-1-2022-to-june-30-2023-following-interest-arbitration-award-pdadc-11/?utm_source=mailpoet&amp;utm_medium=email&amp;utm_campaign=PWD10062023</t>
  </si>
  <si>
    <t>* worked 6 years or more as SL 1</t>
  </si>
  <si>
    <t>** worked 3 years or more as SL 2</t>
  </si>
  <si>
    <t>*** worked 3 years or more as SL 3</t>
  </si>
  <si>
    <t>Sessional Instructional Assistants Rates</t>
  </si>
  <si>
    <t>Rate per Hour</t>
  </si>
  <si>
    <t>Vacation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</si>
</sst>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.0"/>
    <numFmt numFmtId="166" formatCode="_(* #,##0_);_(* \(#,##0\);_(* &quot;-&quot;??_);_(@_)"/>
    <numFmt numFmtId="167" formatCode="[$-409]d\-mmm\-yy;@"/>
    <numFmt numFmtId="168" formatCode="0.0%"/>
    <numFmt numFmtId="169" formatCode="[$-409]d\-mmm\-yyyy;@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8"/>
      <color theme="1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color theme="1"/>
      <name val="Verdana"/>
      <family val="2"/>
    </font>
    <font>
      <sz val="8.5"/>
      <name val="MS Sans Serif"/>
      <family val="2"/>
    </font>
    <font>
      <sz val="8"/>
      <name val="Verdana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10"/>
      <name val="Geneva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Verdana"/>
      <family val="2"/>
    </font>
    <font>
      <sz val="8"/>
      <color rgb="FF333333"/>
      <name val="Arial"/>
      <family val="2"/>
    </font>
    <font>
      <u/>
      <sz val="8"/>
      <color rgb="FF0000FF"/>
      <name val="Arial"/>
      <family val="2"/>
    </font>
    <font>
      <sz val="8"/>
      <color rgb="FFFF0000"/>
      <name val="Verdana"/>
      <family val="2"/>
    </font>
    <font>
      <sz val="8"/>
      <color rgb="FFFF0000"/>
      <name val="Arial"/>
      <family val="2"/>
    </font>
    <font>
      <b/>
      <sz val="10"/>
      <color theme="1"/>
      <name val="Verdan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theme="10"/>
      <name val="Verdana"/>
      <family val="2"/>
    </font>
    <font>
      <b/>
      <sz val="18"/>
      <color theme="3"/>
      <name val="Cambria"/>
      <family val="2"/>
      <scheme val="major"/>
    </font>
    <font>
      <sz val="12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4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19" applyNumberFormat="0" applyFont="0" applyFill="0" applyAlignment="0" applyProtection="0"/>
    <xf numFmtId="44" fontId="5" fillId="0" borderId="0" applyFont="0" applyFill="0" applyBorder="0" applyAlignment="0" applyProtection="0"/>
    <xf numFmtId="0" fontId="5" fillId="0" borderId="0"/>
    <xf numFmtId="0" fontId="14" fillId="0" borderId="0" applyNumberFormat="0" applyFill="0" applyBorder="0" applyAlignment="0" applyProtection="0"/>
    <xf numFmtId="168" fontId="17" fillId="4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7" fillId="4" borderId="0"/>
    <xf numFmtId="9" fontId="16" fillId="0" borderId="0" applyFont="0" applyFill="0" applyBorder="0" applyAlignment="0" applyProtection="0"/>
    <xf numFmtId="0" fontId="2" fillId="0" borderId="0"/>
    <xf numFmtId="0" fontId="40" fillId="0" borderId="0" applyNumberFormat="0" applyFill="0" applyBorder="0" applyAlignment="0" applyProtection="0"/>
    <xf numFmtId="0" fontId="1" fillId="0" borderId="0"/>
    <xf numFmtId="0" fontId="5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9" fillId="33" borderId="0" applyNumberFormat="0" applyBorder="0" applyAlignment="0" applyProtection="0"/>
    <xf numFmtId="0" fontId="39" fillId="37" borderId="0" applyNumberFormat="0" applyBorder="0" applyAlignment="0" applyProtection="0"/>
    <xf numFmtId="0" fontId="39" fillId="14" borderId="0" applyNumberFormat="0" applyBorder="0" applyAlignment="0" applyProtection="0"/>
    <xf numFmtId="0" fontId="39" fillId="18" borderId="0" applyNumberFormat="0" applyBorder="0" applyAlignment="0" applyProtection="0"/>
    <xf numFmtId="0" fontId="39" fillId="22" borderId="0" applyNumberFormat="0" applyBorder="0" applyAlignment="0" applyProtection="0"/>
    <xf numFmtId="0" fontId="39" fillId="26" borderId="0" applyNumberFormat="0" applyBorder="0" applyAlignment="0" applyProtection="0"/>
    <xf numFmtId="0" fontId="39" fillId="30" borderId="0" applyNumberFormat="0" applyBorder="0" applyAlignment="0" applyProtection="0"/>
    <xf numFmtId="0" fontId="39" fillId="34" borderId="0" applyNumberFormat="0" applyBorder="0" applyAlignment="0" applyProtection="0"/>
    <xf numFmtId="0" fontId="30" fillId="8" borderId="0" applyNumberFormat="0" applyBorder="0" applyAlignment="0" applyProtection="0"/>
    <xf numFmtId="0" fontId="33" fillId="11" borderId="38" applyNumberFormat="0" applyAlignment="0" applyProtection="0"/>
    <xf numFmtId="0" fontId="35" fillId="12" borderId="41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26" fillId="0" borderId="35" applyNumberFormat="0" applyFill="0" applyAlignment="0" applyProtection="0"/>
    <xf numFmtId="0" fontId="27" fillId="0" borderId="36" applyNumberFormat="0" applyFill="0" applyAlignment="0" applyProtection="0"/>
    <xf numFmtId="0" fontId="28" fillId="0" borderId="37" applyNumberFormat="0" applyFill="0" applyAlignment="0" applyProtection="0"/>
    <xf numFmtId="0" fontId="28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31" fillId="10" borderId="38" applyNumberFormat="0" applyAlignment="0" applyProtection="0"/>
    <xf numFmtId="0" fontId="34" fillId="0" borderId="40" applyNumberFormat="0" applyFill="0" applyAlignment="0" applyProtection="0"/>
    <xf numFmtId="0" fontId="45" fillId="9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168" fontId="17" fillId="4" borderId="0"/>
    <xf numFmtId="0" fontId="1" fillId="0" borderId="0"/>
    <xf numFmtId="0" fontId="1" fillId="0" borderId="0"/>
    <xf numFmtId="0" fontId="5" fillId="0" borderId="0"/>
    <xf numFmtId="0" fontId="1" fillId="0" borderId="0"/>
    <xf numFmtId="0" fontId="42" fillId="0" borderId="0"/>
    <xf numFmtId="0" fontId="5" fillId="0" borderId="0"/>
    <xf numFmtId="0" fontId="5" fillId="0" borderId="0"/>
    <xf numFmtId="0" fontId="46" fillId="0" borderId="0"/>
    <xf numFmtId="0" fontId="5" fillId="0" borderId="0"/>
    <xf numFmtId="0" fontId="1" fillId="13" borderId="42" applyNumberFormat="0" applyFont="0" applyAlignment="0" applyProtection="0"/>
    <xf numFmtId="0" fontId="32" fillId="11" borderId="39" applyNumberForma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8" fillId="0" borderId="43" applyNumberFormat="0" applyFill="0" applyAlignment="0" applyProtection="0"/>
    <xf numFmtId="0" fontId="36" fillId="0" borderId="0" applyNumberFormat="0" applyFill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4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/>
    <xf numFmtId="0" fontId="4" fillId="0" borderId="6" xfId="0" applyFont="1" applyBorder="1"/>
    <xf numFmtId="0" fontId="4" fillId="0" borderId="6" xfId="0" applyFont="1" applyBorder="1" applyAlignment="1">
      <alignment horizontal="centerContinuous"/>
    </xf>
    <xf numFmtId="0" fontId="12" fillId="0" borderId="6" xfId="0" applyFont="1" applyBorder="1" applyAlignment="1">
      <alignment horizontal="centerContinuous"/>
    </xf>
    <xf numFmtId="44" fontId="12" fillId="2" borderId="6" xfId="1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44" fontId="12" fillId="2" borderId="17" xfId="1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38" fontId="4" fillId="0" borderId="18" xfId="0" applyNumberFormat="1" applyFont="1" applyBorder="1" applyAlignment="1">
      <alignment horizontal="right"/>
    </xf>
    <xf numFmtId="38" fontId="4" fillId="0" borderId="18" xfId="0" applyNumberFormat="1" applyFont="1" applyBorder="1" applyAlignment="1">
      <alignment horizontal="center"/>
    </xf>
    <xf numFmtId="40" fontId="4" fillId="0" borderId="18" xfId="0" applyNumberFormat="1" applyFont="1" applyBorder="1" applyAlignment="1">
      <alignment horizontal="right"/>
    </xf>
    <xf numFmtId="38" fontId="4" fillId="0" borderId="0" xfId="0" applyNumberFormat="1" applyFont="1" applyFill="1"/>
    <xf numFmtId="0" fontId="4" fillId="0" borderId="6" xfId="0" applyFont="1" applyFill="1" applyBorder="1" applyAlignment="1">
      <alignment horizontal="center"/>
    </xf>
    <xf numFmtId="38" fontId="4" fillId="0" borderId="6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right"/>
    </xf>
    <xf numFmtId="38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38" fontId="4" fillId="0" borderId="0" xfId="0" applyNumberFormat="1" applyFont="1" applyFill="1" applyBorder="1" applyAlignment="1">
      <alignment horizontal="right"/>
    </xf>
    <xf numFmtId="38" fontId="4" fillId="0" borderId="0" xfId="0" applyNumberFormat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38" fontId="4" fillId="0" borderId="0" xfId="0" applyNumberFormat="1" applyFont="1" applyBorder="1" applyAlignment="1">
      <alignment horizontal="right"/>
    </xf>
    <xf numFmtId="40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38" fontId="4" fillId="0" borderId="19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left"/>
    </xf>
    <xf numFmtId="38" fontId="4" fillId="0" borderId="20" xfId="0" applyNumberFormat="1" applyFont="1" applyBorder="1" applyAlignment="1">
      <alignment horizontal="right"/>
    </xf>
    <xf numFmtId="38" fontId="4" fillId="0" borderId="0" xfId="0" applyNumberFormat="1" applyFont="1" applyBorder="1" applyAlignment="1">
      <alignment horizontal="left"/>
    </xf>
    <xf numFmtId="38" fontId="4" fillId="0" borderId="21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left"/>
    </xf>
    <xf numFmtId="0" fontId="4" fillId="0" borderId="0" xfId="0" applyFont="1" applyBorder="1"/>
    <xf numFmtId="38" fontId="4" fillId="0" borderId="0" xfId="0" applyNumberFormat="1" applyFont="1" applyBorder="1"/>
    <xf numFmtId="38" fontId="4" fillId="0" borderId="0" xfId="0" applyNumberFormat="1" applyFont="1"/>
    <xf numFmtId="38" fontId="4" fillId="0" borderId="20" xfId="0" applyNumberFormat="1" applyFont="1" applyBorder="1"/>
    <xf numFmtId="0" fontId="13" fillId="0" borderId="0" xfId="0" applyFont="1" applyAlignment="1">
      <alignment horizontal="left"/>
    </xf>
    <xf numFmtId="0" fontId="13" fillId="0" borderId="0" xfId="0" applyFont="1"/>
    <xf numFmtId="38" fontId="13" fillId="0" borderId="0" xfId="0" applyNumberFormat="1" applyFont="1"/>
    <xf numFmtId="0" fontId="13" fillId="0" borderId="0" xfId="0" applyNumberFormat="1" applyFont="1" applyBorder="1" applyAlignment="1">
      <alignment horizontal="left"/>
    </xf>
    <xf numFmtId="38" fontId="4" fillId="0" borderId="0" xfId="1" applyNumberFormat="1" applyFont="1" applyFill="1" applyBorder="1"/>
    <xf numFmtId="0" fontId="13" fillId="0" borderId="0" xfId="0" applyFont="1" applyFill="1"/>
    <xf numFmtId="38" fontId="4" fillId="0" borderId="21" xfId="0" applyNumberFormat="1" applyFont="1" applyBorder="1"/>
    <xf numFmtId="0" fontId="13" fillId="0" borderId="0" xfId="0" applyFont="1" applyFill="1" applyAlignment="1">
      <alignment horizontal="right"/>
    </xf>
    <xf numFmtId="0" fontId="13" fillId="0" borderId="0" xfId="0" applyFont="1" applyBorder="1" applyAlignment="1"/>
    <xf numFmtId="38" fontId="13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9" xfId="0" applyFont="1" applyFill="1" applyBorder="1"/>
    <xf numFmtId="165" fontId="4" fillId="0" borderId="9" xfId="0" applyNumberFormat="1" applyFont="1" applyFill="1" applyBorder="1" applyAlignment="1">
      <alignment horizontal="center"/>
    </xf>
    <xf numFmtId="165" fontId="12" fillId="0" borderId="4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/>
    </xf>
    <xf numFmtId="0" fontId="4" fillId="0" borderId="3" xfId="0" applyFont="1" applyFill="1" applyBorder="1"/>
    <xf numFmtId="165" fontId="4" fillId="0" borderId="3" xfId="0" applyNumberFormat="1" applyFont="1" applyFill="1" applyBorder="1" applyAlignment="1">
      <alignment horizontal="center"/>
    </xf>
    <xf numFmtId="165" fontId="12" fillId="0" borderId="3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22" xfId="0" applyFont="1" applyFill="1" applyBorder="1"/>
    <xf numFmtId="165" fontId="4" fillId="0" borderId="22" xfId="0" applyNumberFormat="1" applyFont="1" applyFill="1" applyBorder="1" applyAlignment="1">
      <alignment horizontal="center"/>
    </xf>
    <xf numFmtId="165" fontId="12" fillId="0" borderId="22" xfId="0" applyNumberFormat="1" applyFont="1" applyFill="1" applyBorder="1" applyAlignment="1">
      <alignment horizontal="center"/>
    </xf>
    <xf numFmtId="0" fontId="4" fillId="0" borderId="23" xfId="0" applyNumberFormat="1" applyFont="1" applyFill="1" applyBorder="1" applyAlignment="1">
      <alignment horizontal="center"/>
    </xf>
    <xf numFmtId="0" fontId="4" fillId="0" borderId="17" xfId="0" applyNumberFormat="1" applyFont="1" applyFill="1" applyBorder="1" applyAlignment="1">
      <alignment horizontal="center"/>
    </xf>
    <xf numFmtId="0" fontId="4" fillId="0" borderId="24" xfId="0" applyNumberFormat="1" applyFont="1" applyFill="1" applyBorder="1" applyAlignment="1">
      <alignment horizontal="center"/>
    </xf>
    <xf numFmtId="0" fontId="4" fillId="0" borderId="25" xfId="0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12" fillId="0" borderId="0" xfId="0" applyFont="1"/>
    <xf numFmtId="0" fontId="4" fillId="0" borderId="26" xfId="0" applyFont="1" applyBorder="1"/>
    <xf numFmtId="0" fontId="12" fillId="0" borderId="26" xfId="0" applyFont="1" applyBorder="1" applyAlignment="1">
      <alignment horizontal="center"/>
    </xf>
    <xf numFmtId="41" fontId="12" fillId="0" borderId="26" xfId="0" applyNumberFormat="1" applyFont="1" applyBorder="1" applyAlignment="1">
      <alignment horizontal="center"/>
    </xf>
    <xf numFmtId="0" fontId="12" fillId="0" borderId="18" xfId="0" applyFont="1" applyBorder="1"/>
    <xf numFmtId="0" fontId="12" fillId="0" borderId="18" xfId="0" applyFont="1" applyBorder="1" applyAlignment="1">
      <alignment horizontal="center"/>
    </xf>
    <xf numFmtId="41" fontId="12" fillId="0" borderId="18" xfId="0" applyNumberFormat="1" applyFont="1" applyBorder="1" applyAlignment="1">
      <alignment horizontal="center"/>
    </xf>
    <xf numFmtId="10" fontId="12" fillId="0" borderId="18" xfId="0" applyNumberFormat="1" applyFont="1" applyBorder="1" applyAlignment="1">
      <alignment horizontal="center"/>
    </xf>
    <xf numFmtId="166" fontId="4" fillId="0" borderId="26" xfId="2" applyNumberFormat="1" applyFont="1" applyBorder="1"/>
    <xf numFmtId="10" fontId="4" fillId="0" borderId="26" xfId="3" applyNumberFormat="1" applyFont="1" applyBorder="1"/>
    <xf numFmtId="166" fontId="4" fillId="0" borderId="26" xfId="2" applyNumberFormat="1" applyFont="1" applyFill="1" applyBorder="1"/>
    <xf numFmtId="0" fontId="4" fillId="0" borderId="27" xfId="0" applyFont="1" applyBorder="1"/>
    <xf numFmtId="166" fontId="4" fillId="0" borderId="27" xfId="2" applyNumberFormat="1" applyFont="1" applyBorder="1"/>
    <xf numFmtId="10" fontId="4" fillId="0" borderId="27" xfId="3" applyNumberFormat="1" applyFont="1" applyBorder="1"/>
    <xf numFmtId="166" fontId="4" fillId="0" borderId="18" xfId="2" applyNumberFormat="1" applyFont="1" applyBorder="1"/>
    <xf numFmtId="0" fontId="4" fillId="3" borderId="18" xfId="0" applyFont="1" applyFill="1" applyBorder="1"/>
    <xf numFmtId="166" fontId="4" fillId="3" borderId="6" xfId="2" applyNumberFormat="1" applyFont="1" applyFill="1" applyBorder="1"/>
    <xf numFmtId="166" fontId="4" fillId="0" borderId="0" xfId="0" applyNumberFormat="1" applyFont="1"/>
    <xf numFmtId="0" fontId="12" fillId="0" borderId="26" xfId="0" applyFont="1" applyBorder="1"/>
    <xf numFmtId="0" fontId="12" fillId="0" borderId="18" xfId="0" applyFont="1" applyFill="1" applyBorder="1"/>
    <xf numFmtId="0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/>
    <xf numFmtId="0" fontId="8" fillId="0" borderId="0" xfId="0" applyFont="1"/>
    <xf numFmtId="165" fontId="4" fillId="0" borderId="3" xfId="0" applyNumberFormat="1" applyFont="1" applyFill="1" applyBorder="1" applyAlignment="1">
      <alignment wrapText="1"/>
    </xf>
    <xf numFmtId="165" fontId="4" fillId="0" borderId="9" xfId="0" applyNumberFormat="1" applyFont="1" applyFill="1" applyBorder="1" applyAlignment="1">
      <alignment wrapText="1"/>
    </xf>
    <xf numFmtId="165" fontId="4" fillId="0" borderId="22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6" xfId="0" applyFont="1" applyBorder="1"/>
    <xf numFmtId="0" fontId="9" fillId="0" borderId="0" xfId="0" applyFont="1"/>
    <xf numFmtId="0" fontId="2" fillId="0" borderId="0" xfId="0" applyFont="1"/>
    <xf numFmtId="0" fontId="11" fillId="0" borderId="0" xfId="0" applyFont="1"/>
    <xf numFmtId="167" fontId="9" fillId="5" borderId="6" xfId="0" applyNumberFormat="1" applyFont="1" applyFill="1" applyBorder="1"/>
    <xf numFmtId="167" fontId="11" fillId="5" borderId="6" xfId="0" applyNumberFormat="1" applyFont="1" applyFill="1" applyBorder="1"/>
    <xf numFmtId="167" fontId="11" fillId="0" borderId="0" xfId="0" applyNumberFormat="1" applyFont="1"/>
    <xf numFmtId="10" fontId="11" fillId="0" borderId="6" xfId="0" applyNumberFormat="1" applyFont="1" applyBorder="1"/>
    <xf numFmtId="10" fontId="11" fillId="0" borderId="6" xfId="0" applyNumberFormat="1" applyFont="1" applyFill="1" applyBorder="1"/>
    <xf numFmtId="43" fontId="11" fillId="0" borderId="6" xfId="2" applyFont="1" applyBorder="1"/>
    <xf numFmtId="4" fontId="11" fillId="0" borderId="6" xfId="0" applyNumberFormat="1" applyFont="1" applyBorder="1"/>
    <xf numFmtId="9" fontId="11" fillId="0" borderId="6" xfId="0" applyNumberFormat="1" applyFont="1" applyBorder="1"/>
    <xf numFmtId="166" fontId="11" fillId="0" borderId="0" xfId="0" applyNumberFormat="1" applyFont="1"/>
    <xf numFmtId="43" fontId="11" fillId="0" borderId="0" xfId="0" applyNumberFormat="1" applyFont="1"/>
    <xf numFmtId="0" fontId="9" fillId="5" borderId="6" xfId="0" applyFont="1" applyFill="1" applyBorder="1"/>
    <xf numFmtId="10" fontId="11" fillId="0" borderId="6" xfId="3" applyNumberFormat="1" applyFont="1" applyFill="1" applyBorder="1"/>
    <xf numFmtId="167" fontId="11" fillId="0" borderId="0" xfId="0" applyNumberFormat="1" applyFont="1" applyBorder="1"/>
    <xf numFmtId="9" fontId="11" fillId="0" borderId="6" xfId="3" applyFont="1" applyBorder="1"/>
    <xf numFmtId="0" fontId="11" fillId="0" borderId="0" xfId="0" applyFont="1" applyFill="1"/>
    <xf numFmtId="0" fontId="14" fillId="0" borderId="0" xfId="10"/>
    <xf numFmtId="0" fontId="20" fillId="0" borderId="0" xfId="0" applyFont="1"/>
    <xf numFmtId="9" fontId="0" fillId="0" borderId="6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0" fillId="0" borderId="6" xfId="0" applyBorder="1"/>
    <xf numFmtId="167" fontId="11" fillId="0" borderId="30" xfId="0" applyNumberFormat="1" applyFont="1" applyFill="1" applyBorder="1"/>
    <xf numFmtId="10" fontId="11" fillId="0" borderId="30" xfId="0" applyNumberFormat="1" applyFont="1" applyFill="1" applyBorder="1" applyAlignment="1">
      <alignment horizontal="center"/>
    </xf>
    <xf numFmtId="0" fontId="2" fillId="0" borderId="0" xfId="0" applyFont="1" applyBorder="1"/>
    <xf numFmtId="43" fontId="2" fillId="0" borderId="6" xfId="13" applyFont="1" applyBorder="1"/>
    <xf numFmtId="0" fontId="0" fillId="5" borderId="6" xfId="0" applyFill="1" applyBorder="1"/>
    <xf numFmtId="10" fontId="4" fillId="6" borderId="6" xfId="0" applyNumberFormat="1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1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166" fontId="4" fillId="0" borderId="0" xfId="2" applyNumberFormat="1" applyFont="1" applyFill="1" applyBorder="1"/>
    <xf numFmtId="0" fontId="4" fillId="0" borderId="26" xfId="0" applyFont="1" applyBorder="1" applyAlignment="1">
      <alignment horizontal="center"/>
    </xf>
    <xf numFmtId="0" fontId="12" fillId="0" borderId="31" xfId="0" applyFont="1" applyBorder="1"/>
    <xf numFmtId="0" fontId="12" fillId="0" borderId="18" xfId="0" applyFont="1" applyBorder="1" applyAlignment="1">
      <alignment horizontal="left"/>
    </xf>
    <xf numFmtId="0" fontId="4" fillId="0" borderId="0" xfId="10" applyFont="1" applyAlignment="1">
      <alignment horizontal="left"/>
    </xf>
    <xf numFmtId="0" fontId="15" fillId="0" borderId="0" xfId="10" applyFont="1" applyAlignment="1"/>
    <xf numFmtId="0" fontId="22" fillId="0" borderId="0" xfId="10" applyFont="1"/>
    <xf numFmtId="0" fontId="23" fillId="0" borderId="0" xfId="0" applyFont="1"/>
    <xf numFmtId="0" fontId="4" fillId="0" borderId="32" xfId="0" applyNumberFormat="1" applyFont="1" applyFill="1" applyBorder="1" applyAlignment="1">
      <alignment horizontal="center"/>
    </xf>
    <xf numFmtId="0" fontId="4" fillId="0" borderId="33" xfId="0" applyNumberFormat="1" applyFont="1" applyFill="1" applyBorder="1" applyAlignment="1">
      <alignment horizontal="center"/>
    </xf>
    <xf numFmtId="0" fontId="4" fillId="0" borderId="34" xfId="0" applyNumberFormat="1" applyFont="1" applyFill="1" applyBorder="1" applyAlignment="1">
      <alignment horizontal="center"/>
    </xf>
    <xf numFmtId="10" fontId="4" fillId="0" borderId="6" xfId="0" applyNumberFormat="1" applyFont="1" applyBorder="1" applyAlignment="1">
      <alignment horizontal="center"/>
    </xf>
    <xf numFmtId="0" fontId="24" fillId="0" borderId="0" xfId="0" applyFont="1"/>
    <xf numFmtId="10" fontId="4" fillId="0" borderId="1" xfId="0" applyNumberFormat="1" applyFont="1" applyBorder="1"/>
    <xf numFmtId="0" fontId="25" fillId="0" borderId="0" xfId="0" applyFont="1"/>
    <xf numFmtId="167" fontId="0" fillId="0" borderId="6" xfId="0" applyNumberFormat="1" applyBorder="1"/>
    <xf numFmtId="43" fontId="0" fillId="0" borderId="6" xfId="13" applyFont="1" applyBorder="1"/>
    <xf numFmtId="4" fontId="11" fillId="0" borderId="6" xfId="0" applyNumberFormat="1" applyFont="1" applyFill="1" applyBorder="1"/>
    <xf numFmtId="43" fontId="11" fillId="0" borderId="6" xfId="2" applyFont="1" applyFill="1" applyBorder="1"/>
    <xf numFmtId="43" fontId="2" fillId="0" borderId="6" xfId="13" applyFont="1" applyFill="1" applyBorder="1"/>
    <xf numFmtId="169" fontId="0" fillId="5" borderId="6" xfId="0" applyNumberFormat="1" applyFill="1" applyBorder="1"/>
    <xf numFmtId="43" fontId="2" fillId="0" borderId="0" xfId="2" applyFont="1" applyFill="1" applyBorder="1"/>
    <xf numFmtId="166" fontId="11" fillId="0" borderId="6" xfId="0" applyNumberFormat="1" applyFont="1" applyBorder="1"/>
    <xf numFmtId="43" fontId="11" fillId="0" borderId="6" xfId="0" applyNumberFormat="1" applyFont="1" applyBorder="1"/>
    <xf numFmtId="0" fontId="2" fillId="0" borderId="0" xfId="0" applyFont="1" applyFill="1" applyBorder="1"/>
    <xf numFmtId="0" fontId="2" fillId="0" borderId="0" xfId="0" applyFont="1" applyFill="1"/>
    <xf numFmtId="167" fontId="11" fillId="0" borderId="0" xfId="0" applyNumberFormat="1" applyFont="1" applyFill="1" applyBorder="1"/>
    <xf numFmtId="0" fontId="11" fillId="0" borderId="0" xfId="0" applyFont="1" applyFill="1" applyBorder="1"/>
    <xf numFmtId="166" fontId="11" fillId="0" borderId="0" xfId="2" applyNumberFormat="1" applyFont="1" applyFill="1" applyBorder="1"/>
    <xf numFmtId="43" fontId="11" fillId="0" borderId="0" xfId="0" applyNumberFormat="1" applyFont="1" applyFill="1"/>
    <xf numFmtId="167" fontId="11" fillId="0" borderId="6" xfId="0" applyNumberFormat="1" applyFont="1" applyBorder="1"/>
    <xf numFmtId="166" fontId="0" fillId="0" borderId="6" xfId="13" applyNumberFormat="1" applyFont="1" applyBorder="1"/>
    <xf numFmtId="166" fontId="0" fillId="0" borderId="6" xfId="13" applyNumberFormat="1" applyFont="1" applyBorder="1" applyAlignment="1">
      <alignment horizontal="right"/>
    </xf>
    <xf numFmtId="166" fontId="0" fillId="0" borderId="6" xfId="13" applyNumberFormat="1" applyFont="1" applyFill="1" applyBorder="1"/>
    <xf numFmtId="166" fontId="11" fillId="0" borderId="6" xfId="16" applyNumberFormat="1" applyFont="1" applyFill="1" applyBorder="1"/>
    <xf numFmtId="166" fontId="0" fillId="0" borderId="0" xfId="13" applyNumberFormat="1" applyFont="1"/>
    <xf numFmtId="0" fontId="25" fillId="0" borderId="0" xfId="19" applyFont="1"/>
    <xf numFmtId="0" fontId="40" fillId="0" borderId="0" xfId="20"/>
    <xf numFmtId="43" fontId="11" fillId="0" borderId="0" xfId="2" applyFont="1" applyBorder="1"/>
    <xf numFmtId="0" fontId="2" fillId="0" borderId="6" xfId="19" applyBorder="1" applyAlignment="1">
      <alignment wrapText="1"/>
    </xf>
    <xf numFmtId="43" fontId="2" fillId="0" borderId="6" xfId="13" applyFont="1" applyFill="1" applyBorder="1"/>
    <xf numFmtId="167" fontId="11" fillId="0" borderId="6" xfId="19" applyNumberFormat="1" applyFont="1" applyBorder="1"/>
    <xf numFmtId="166" fontId="11" fillId="0" borderId="6" xfId="50" applyNumberFormat="1" applyFont="1" applyFill="1" applyBorder="1"/>
    <xf numFmtId="0" fontId="21" fillId="0" borderId="0" xfId="19" applyFont="1"/>
    <xf numFmtId="0" fontId="40" fillId="0" borderId="0" xfId="20"/>
    <xf numFmtId="0" fontId="2" fillId="0" borderId="0" xfId="19"/>
    <xf numFmtId="0" fontId="25" fillId="0" borderId="0" xfId="19" applyFont="1"/>
    <xf numFmtId="166" fontId="2" fillId="0" borderId="0" xfId="19" applyNumberFormat="1"/>
    <xf numFmtId="0" fontId="2" fillId="0" borderId="6" xfId="19" applyBorder="1"/>
    <xf numFmtId="167" fontId="2" fillId="0" borderId="6" xfId="19" applyNumberFormat="1" applyBorder="1"/>
    <xf numFmtId="0" fontId="20" fillId="0" borderId="0" xfId="19" applyFont="1"/>
    <xf numFmtId="43" fontId="2" fillId="0" borderId="6" xfId="13" applyFont="1" applyBorder="1"/>
    <xf numFmtId="9" fontId="2" fillId="0" borderId="6" xfId="14" applyFont="1" applyBorder="1"/>
    <xf numFmtId="10" fontId="2" fillId="0" borderId="6" xfId="19" applyNumberFormat="1" applyBorder="1" applyAlignment="1">
      <alignment horizontal="center"/>
    </xf>
    <xf numFmtId="43" fontId="2" fillId="0" borderId="0" xfId="19" applyNumberFormat="1"/>
    <xf numFmtId="169" fontId="2" fillId="0" borderId="6" xfId="19" applyNumberFormat="1" applyBorder="1"/>
    <xf numFmtId="168" fontId="2" fillId="0" borderId="6" xfId="19" applyNumberForma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1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5" fillId="0" borderId="20" xfId="10" applyFont="1" applyBorder="1" applyAlignment="1">
      <alignment horizontal="left"/>
    </xf>
    <xf numFmtId="0" fontId="12" fillId="0" borderId="26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</cellXfs>
  <cellStyles count="124">
    <cellStyle name="20% - Accent1 2" xfId="23" xr:uid="{FB6613DD-F99B-4910-92F0-F14C98291D8D}"/>
    <cellStyle name="20% - Accent1 2 2" xfId="100" xr:uid="{E9E0BB13-5B93-4773-B688-4D0758119617}"/>
    <cellStyle name="20% - Accent2 2" xfId="24" xr:uid="{45D7E660-7744-48CD-A896-D0674DE77FD8}"/>
    <cellStyle name="20% - Accent2 2 2" xfId="101" xr:uid="{F40BE96E-53F7-40D3-B645-C4E857963429}"/>
    <cellStyle name="20% - Accent3 2" xfId="25" xr:uid="{71837120-B5B5-4474-87C5-85163E29D8E5}"/>
    <cellStyle name="20% - Accent3 2 2" xfId="102" xr:uid="{2FAA2C37-58FD-4844-9B89-8490D5DA65C6}"/>
    <cellStyle name="20% - Accent4 2" xfId="26" xr:uid="{DCF892A4-5E59-46D8-96E2-2D563507F9AB}"/>
    <cellStyle name="20% - Accent4 2 2" xfId="103" xr:uid="{2D27C2EB-14C0-453C-A533-7B82EBA120F5}"/>
    <cellStyle name="20% - Accent5 2" xfId="27" xr:uid="{5364A538-B5D0-4598-B6D3-7D509E89AF3F}"/>
    <cellStyle name="20% - Accent5 2 2" xfId="104" xr:uid="{F6D0E554-7424-4772-ABF6-F35AD77B9876}"/>
    <cellStyle name="20% - Accent6 2" xfId="28" xr:uid="{D2201ED1-5E0E-4DB1-93AD-7B8178292AE5}"/>
    <cellStyle name="20% - Accent6 2 2" xfId="105" xr:uid="{A22EADF0-05A5-4D4A-9DE3-B7E2CCC8E43F}"/>
    <cellStyle name="40% - Accent1 2" xfId="29" xr:uid="{D7078E83-2298-4B4B-A2C8-BE72B39B0B26}"/>
    <cellStyle name="40% - Accent1 2 2" xfId="106" xr:uid="{3DEE4CAB-2093-496A-8464-99B03B7AEF96}"/>
    <cellStyle name="40% - Accent2 2" xfId="30" xr:uid="{62BE83EE-D6A1-43CC-BF58-7FF9E73D113C}"/>
    <cellStyle name="40% - Accent2 2 2" xfId="107" xr:uid="{2F94F59B-1C1E-4455-909F-C9F5CB978F02}"/>
    <cellStyle name="40% - Accent3 2" xfId="31" xr:uid="{073C44B2-80BC-421C-BA3C-1B026CF0EB28}"/>
    <cellStyle name="40% - Accent3 2 2" xfId="108" xr:uid="{0A5C38D8-FE81-4D06-BFC1-53B897F86BFE}"/>
    <cellStyle name="40% - Accent4 2" xfId="32" xr:uid="{CF607D71-EEFE-47BB-BC1E-96A9CDC3EC61}"/>
    <cellStyle name="40% - Accent4 2 2" xfId="109" xr:uid="{CE67364E-2173-42D9-A8A3-ECB58D67DD28}"/>
    <cellStyle name="40% - Accent5 2" xfId="33" xr:uid="{F45EEE25-044E-4832-9D30-5138E9043E22}"/>
    <cellStyle name="40% - Accent5 2 2" xfId="110" xr:uid="{2CE47750-C309-45CB-871E-885D8859AED6}"/>
    <cellStyle name="40% - Accent6 2" xfId="34" xr:uid="{360370B0-1660-4D31-8A19-862237881736}"/>
    <cellStyle name="40% - Accent6 2 2" xfId="111" xr:uid="{2B1DDCC4-D6AC-464D-AC1D-36D8B0FF1207}"/>
    <cellStyle name="60% - Accent1 2" xfId="35" xr:uid="{7159E78B-1E04-420B-B3EB-08A02114112D}"/>
    <cellStyle name="60% - Accent2 2" xfId="36" xr:uid="{84B8E662-02E0-4875-A313-E17F65551C80}"/>
    <cellStyle name="60% - Accent3 2" xfId="37" xr:uid="{AC313458-7A31-452E-8B97-F6AC0B40CF90}"/>
    <cellStyle name="60% - Accent4 2" xfId="38" xr:uid="{BEC4A638-CFA4-4A98-B1AA-A86C4BE0FFD7}"/>
    <cellStyle name="60% - Accent5 2" xfId="39" xr:uid="{C72A443C-8F1F-4195-9294-3FCB1A2B16E1}"/>
    <cellStyle name="60% - Accent6 2" xfId="40" xr:uid="{E2447048-C457-41C9-B650-53774A7C5FEC}"/>
    <cellStyle name="Accent1 2" xfId="41" xr:uid="{D2A20CBE-A046-4461-BF22-85308271A995}"/>
    <cellStyle name="Accent2 2" xfId="42" xr:uid="{9D737F9B-3552-4A77-8916-72B61AF5C7CF}"/>
    <cellStyle name="Accent3 2" xfId="43" xr:uid="{68C45247-6346-49B0-972B-584D5C9C8110}"/>
    <cellStyle name="Accent4 2" xfId="44" xr:uid="{56111BD9-52A2-43F6-839B-12A250588FBB}"/>
    <cellStyle name="Accent5 2" xfId="45" xr:uid="{DAE4A3D0-581E-428C-8095-19CD882B5FC7}"/>
    <cellStyle name="Accent6 2" xfId="46" xr:uid="{F20180AF-FA2E-4E30-BFFA-5BE945BF6FAF}"/>
    <cellStyle name="Bad 2" xfId="47" xr:uid="{375F017B-7274-4666-AF92-B84A05AE65ED}"/>
    <cellStyle name="Borders" xfId="7" xr:uid="{00000000-0005-0000-0000-000000000000}"/>
    <cellStyle name="Calculation 2" xfId="48" xr:uid="{1F64801A-62A9-451A-81FF-48DDAFB2C587}"/>
    <cellStyle name="Check Cell 2" xfId="49" xr:uid="{485C32B3-494F-4788-BC71-5C09F457B638}"/>
    <cellStyle name="Comma" xfId="2" builtinId="3"/>
    <cellStyle name="Comma 2" xfId="5" xr:uid="{00000000-0005-0000-0000-000002000000}"/>
    <cellStyle name="Comma 2 2" xfId="16" xr:uid="{00000000-0005-0000-0000-000003000000}"/>
    <cellStyle name="Comma 2 2 2" xfId="50" xr:uid="{D3A4D291-B2A3-4247-9146-3F737168E9AE}"/>
    <cellStyle name="Comma 2 3" xfId="51" xr:uid="{F3BFA674-9C2C-4019-A7F7-71C94A7B93F3}"/>
    <cellStyle name="Comma 2 4" xfId="52" xr:uid="{DBA69F98-6E1B-4400-B30D-50329712E773}"/>
    <cellStyle name="Comma 3" xfId="13" xr:uid="{00000000-0005-0000-0000-000004000000}"/>
    <cellStyle name="Comma 3 2" xfId="53" xr:uid="{AF838F29-83C6-409D-BF8C-9A3E96D93737}"/>
    <cellStyle name="Comma 3 2 2" xfId="54" xr:uid="{651BCBCF-CE9D-4C22-872D-7B9C2E4FDA23}"/>
    <cellStyle name="Comma 3 2 2 2" xfId="113" xr:uid="{04D15FDD-2D80-4FC5-8C89-C6DBA84019DC}"/>
    <cellStyle name="Comma 3 2 3" xfId="112" xr:uid="{08B1FCEA-7CC4-4318-9764-D07345623D32}"/>
    <cellStyle name="Comma 3 3" xfId="55" xr:uid="{38017914-2DB0-4FA5-BE3B-216AAB3FE175}"/>
    <cellStyle name="Comma 3 3 2" xfId="114" xr:uid="{396C2119-106E-4EFE-B5FC-7BDB4A8FCAA5}"/>
    <cellStyle name="Comma 4" xfId="56" xr:uid="{B1E1A7FE-38A6-4CAC-BFBA-2C02F32D35B0}"/>
    <cellStyle name="Comma 5" xfId="57" xr:uid="{2F449DAC-BFDC-4C19-B3BE-E37F929112EC}"/>
    <cellStyle name="Comma 6" xfId="58" xr:uid="{EF9D9602-ACCC-4007-8DDE-A6A1628A51DC}"/>
    <cellStyle name="Comma 7" xfId="59" xr:uid="{207565FC-22C2-4483-A555-726664A3B572}"/>
    <cellStyle name="Currency" xfId="1" builtinId="4"/>
    <cellStyle name="Currency 2" xfId="8" xr:uid="{00000000-0005-0000-0000-000006000000}"/>
    <cellStyle name="Currency 2 2" xfId="60" xr:uid="{F05B0440-3000-4203-91C8-4315A6A654B5}"/>
    <cellStyle name="Currency 3" xfId="15" xr:uid="{00000000-0005-0000-0000-000007000000}"/>
    <cellStyle name="Currency 3 2" xfId="62" xr:uid="{353C2850-5301-4C23-80A6-4B67E7240603}"/>
    <cellStyle name="Currency 3 3" xfId="115" xr:uid="{0128752A-D93E-474B-90DD-8675BD183694}"/>
    <cellStyle name="Currency 3 4" xfId="61" xr:uid="{4081F6F7-0F63-4DCE-87D6-5F3CCB4668C8}"/>
    <cellStyle name="Currency 4" xfId="63" xr:uid="{5CEBF297-C7AB-470D-BA4C-FD691E0B4F69}"/>
    <cellStyle name="Currency 5" xfId="64" xr:uid="{94C528AF-5FA1-4173-ACD3-0DFD861A6DA2}"/>
    <cellStyle name="Currency 5 2" xfId="65" xr:uid="{2BAF2547-411E-46A3-835D-2CF361A6A82C}"/>
    <cellStyle name="Currency 6" xfId="66" xr:uid="{6FA91D83-54BB-430A-9942-21F78AB3027A}"/>
    <cellStyle name="Currency 6 2" xfId="116" xr:uid="{918EAF83-D58F-43E9-8968-51C1FAA45F33}"/>
    <cellStyle name="Explanatory Text 2" xfId="67" xr:uid="{02005480-06FA-4855-97BF-7362820A0E58}"/>
    <cellStyle name="Good 2" xfId="68" xr:uid="{C80503AC-5D12-457A-A154-E3C03EF9C021}"/>
    <cellStyle name="Heading 1 2" xfId="69" xr:uid="{C4CC1DAB-2754-4C09-BC5B-5BE45BF172BB}"/>
    <cellStyle name="Heading 2 2" xfId="70" xr:uid="{CB39022A-A6CA-4E5F-B88A-57B54869B4A8}"/>
    <cellStyle name="Heading 3 2" xfId="71" xr:uid="{42539F29-6F96-461D-AC3B-B13CE4B6AFDC}"/>
    <cellStyle name="Heading 4 2" xfId="72" xr:uid="{D5099420-D362-41F7-AEB5-D75C03D5DE4C}"/>
    <cellStyle name="Hyperlink" xfId="10" builtinId="8"/>
    <cellStyle name="Hyperlink 2" xfId="73" xr:uid="{207518D4-EFD5-4D95-94B7-C9716D81AF34}"/>
    <cellStyle name="Hyperlink 3" xfId="20" xr:uid="{1173AC61-46A4-4045-A0AA-82D3E492E63A}"/>
    <cellStyle name="Input 2" xfId="74" xr:uid="{B7259291-A00F-4BED-8BDF-69EDA432E152}"/>
    <cellStyle name="Linked Cell 2" xfId="75" xr:uid="{BF99B603-F383-4DEE-A81F-D94CF1289314}"/>
    <cellStyle name="Neutral 2" xfId="76" xr:uid="{773FDC79-8AFD-40C8-9036-51AFFA582275}"/>
    <cellStyle name="Normal" xfId="0" builtinId="0"/>
    <cellStyle name="Normal 10" xfId="77" xr:uid="{CF2D2B90-63A2-465F-9C6C-B5C7EE17D9E3}"/>
    <cellStyle name="Normal 11" xfId="78" xr:uid="{016DDDB2-9366-4474-A7BE-D7041B13D246}"/>
    <cellStyle name="Normal 11 2" xfId="117" xr:uid="{2AD91517-8715-4AE1-A9EF-976070032C78}"/>
    <cellStyle name="Normal 12" xfId="19" xr:uid="{B6ED2C77-16AE-498D-88BE-66EE47CC0B9F}"/>
    <cellStyle name="Normal 2" xfId="4" xr:uid="{00000000-0005-0000-0000-00000A000000}"/>
    <cellStyle name="Normal 2 2" xfId="17" xr:uid="{00000000-0005-0000-0000-00000B000000}"/>
    <cellStyle name="Normal 2 2 2" xfId="22" xr:uid="{C4DB2A97-8DE3-4BAA-99F2-BDBCE06BF7F1}"/>
    <cellStyle name="Normal 2 3" xfId="79" xr:uid="{E8C6EA36-6B11-4E89-A110-4BE345547B6F}"/>
    <cellStyle name="Normal 2 4" xfId="80" xr:uid="{D8D8A733-B4E8-4930-BDE0-C6B6502110AE}"/>
    <cellStyle name="Normal 2_Wages" xfId="11" xr:uid="{00000000-0005-0000-0000-00000C000000}"/>
    <cellStyle name="Normal 3" xfId="9" xr:uid="{00000000-0005-0000-0000-00000D000000}"/>
    <cellStyle name="Normal 4" xfId="12" xr:uid="{00000000-0005-0000-0000-00000E000000}"/>
    <cellStyle name="Normal 4 2" xfId="81" xr:uid="{88329EC8-C006-4126-9CD0-4D8550CDE0DC}"/>
    <cellStyle name="Normal 4 2 2" xfId="82" xr:uid="{D75C19F9-CA83-4746-91AF-771CA96A67D5}"/>
    <cellStyle name="Normal 4 2 2 2" xfId="119" xr:uid="{977506C3-E794-4849-BE6E-812831C3F489}"/>
    <cellStyle name="Normal 4 2 3" xfId="118" xr:uid="{2A192634-0523-4503-A569-84CF58069045}"/>
    <cellStyle name="Normal 4 3" xfId="83" xr:uid="{E51C5D84-8D8A-4589-B555-69E0900961CE}"/>
    <cellStyle name="Normal 5" xfId="21" xr:uid="{0DEBA4D1-1549-4242-BC68-B317BBFF3635}"/>
    <cellStyle name="Normal 5 2" xfId="84" xr:uid="{3F9B994D-02DF-49F6-982D-093A0BA19810}"/>
    <cellStyle name="Normal 5 2 2" xfId="120" xr:uid="{D5739755-E19F-4617-8364-6592A9E431B4}"/>
    <cellStyle name="Normal 5 3" xfId="99" xr:uid="{267287E5-63A2-460C-9CEE-9FDA57ED463C}"/>
    <cellStyle name="Normal 6" xfId="85" xr:uid="{A55C62CB-BAE4-484B-8639-8E148D8496DA}"/>
    <cellStyle name="Normal 7" xfId="86" xr:uid="{0BC25075-9096-4EEE-92BB-497950C2AEE7}"/>
    <cellStyle name="Normal 7 2" xfId="87" xr:uid="{12BDA6D7-3917-4052-882C-CF6D0049E0D9}"/>
    <cellStyle name="Normal 8" xfId="88" xr:uid="{700BC161-D89E-4A9F-9805-E20BFA5FCED0}"/>
    <cellStyle name="Normal 9" xfId="89" xr:uid="{A82FAFC2-2BF4-4533-8DC6-A3BC03E13BB9}"/>
    <cellStyle name="Note 2" xfId="90" xr:uid="{68C13BAD-1853-4EA5-BCEF-9619F00CE67B}"/>
    <cellStyle name="Note 2 2" xfId="121" xr:uid="{ADC25944-96CA-485D-BB56-B78A8C7DAEA3}"/>
    <cellStyle name="Output 2" xfId="91" xr:uid="{FE85D1F2-E07D-428D-B570-EA6709351C58}"/>
    <cellStyle name="Percent" xfId="3" builtinId="5"/>
    <cellStyle name="Percent 2" xfId="6" xr:uid="{00000000-0005-0000-0000-000010000000}"/>
    <cellStyle name="Percent 2 2" xfId="18" xr:uid="{00000000-0005-0000-0000-000011000000}"/>
    <cellStyle name="Percent 3" xfId="14" xr:uid="{00000000-0005-0000-0000-000012000000}"/>
    <cellStyle name="Percent 3 2" xfId="92" xr:uid="{50B2594D-F9E2-4770-B3CE-EA54E5877A7A}"/>
    <cellStyle name="Percent 3 3" xfId="93" xr:uid="{543CE8E9-76FC-4B50-8945-EF022FCA38E5}"/>
    <cellStyle name="Percent 3 3 2" xfId="122" xr:uid="{3FDDBC80-61C3-4208-9960-8746E003C22C}"/>
    <cellStyle name="Percent 4" xfId="94" xr:uid="{F692730F-694F-42C3-BBE9-C056F21F35A8}"/>
    <cellStyle name="Percent 5" xfId="95" xr:uid="{84EB4A5D-B2D5-4DD7-8638-1284C87776B9}"/>
    <cellStyle name="Percent 5 2" xfId="123" xr:uid="{0549EC09-AA19-4367-81E8-46E1AD5622F6}"/>
    <cellStyle name="Title 2" xfId="96" xr:uid="{12C4CA32-1C8B-46D5-A603-B9BD07C15522}"/>
    <cellStyle name="Total 2" xfId="97" xr:uid="{AFCE0ED8-EEA9-4FC7-8C3B-601994DA5605}"/>
    <cellStyle name="Warning Text 2" xfId="98" xr:uid="{AB2A3C62-3E4A-4482-B3C5-47E40124694E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tm.utoronto.ca/business-services/financial-resources" TargetMode="External"/><Relationship Id="rId2" Type="http://schemas.openxmlformats.org/officeDocument/2006/relationships/hyperlink" Target="http://www.utm.utoronto.ca/business-services/financial-resources" TargetMode="External"/><Relationship Id="rId1" Type="http://schemas.openxmlformats.org/officeDocument/2006/relationships/hyperlink" Target="http://www.utm.utoronto.ca/business-services/utm-forms-templates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mos.provost.utoronto.ca/implementation-of-additional-salary-increases-for-faculty-librarians-for-the-period-july-1-2022-to-june-30-2023-following-interest-arbitration-award-pdadc-11/?utm_source=mailpoet&amp;utm_medium=email&amp;utm_campaign=PWD10062023" TargetMode="External"/><Relationship Id="rId2" Type="http://schemas.openxmlformats.org/officeDocument/2006/relationships/hyperlink" Target="http://agreements.hrandequity.utoronto.ca/" TargetMode="External"/><Relationship Id="rId1" Type="http://schemas.openxmlformats.org/officeDocument/2006/relationships/hyperlink" Target="http://agreements.hrandequity.utoronto.ca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9"/>
  <sheetViews>
    <sheetView tabSelected="1" zoomScaleNormal="100" workbookViewId="0">
      <selection activeCell="I6" sqref="I6"/>
    </sheetView>
  </sheetViews>
  <sheetFormatPr defaultColWidth="11.42578125" defaultRowHeight="11.25"/>
  <cols>
    <col min="1" max="1" width="11.28515625" style="6" bestFit="1" customWidth="1"/>
    <col min="2" max="2" width="6.42578125" style="6" bestFit="1" customWidth="1"/>
    <col min="3" max="3" width="8.5703125" style="6" customWidth="1"/>
    <col min="4" max="4" width="10.42578125" style="6" customWidth="1"/>
    <col min="5" max="5" width="18.42578125" style="6" customWidth="1"/>
    <col min="6" max="6" width="15.28515625" style="6" customWidth="1"/>
    <col min="7" max="7" width="14.42578125" style="6" customWidth="1"/>
    <col min="8" max="8" width="16.140625" style="6" bestFit="1" customWidth="1"/>
    <col min="9" max="9" width="11.140625" style="6" bestFit="1" customWidth="1"/>
    <col min="10" max="10" width="11.7109375" style="6" bestFit="1" customWidth="1"/>
    <col min="11" max="11" width="34.28515625" style="4" customWidth="1"/>
    <col min="12" max="12" width="11.42578125" style="4" customWidth="1"/>
    <col min="13" max="33" width="11.42578125" style="5" customWidth="1"/>
    <col min="34" max="50" width="11.42578125" style="4" customWidth="1"/>
    <col min="51" max="257" width="11.42578125" style="6"/>
    <col min="258" max="258" width="18.140625" style="6" customWidth="1"/>
    <col min="259" max="259" width="6.42578125" style="6" bestFit="1" customWidth="1"/>
    <col min="260" max="260" width="10.42578125" style="6" customWidth="1"/>
    <col min="261" max="261" width="18.42578125" style="6" customWidth="1"/>
    <col min="262" max="262" width="15.28515625" style="6" customWidth="1"/>
    <col min="263" max="263" width="14.42578125" style="6" customWidth="1"/>
    <col min="264" max="265" width="19.85546875" style="6" customWidth="1"/>
    <col min="266" max="266" width="17.140625" style="6" customWidth="1"/>
    <col min="267" max="267" width="34.28515625" style="6" customWidth="1"/>
    <col min="268" max="306" width="11.42578125" style="6" customWidth="1"/>
    <col min="307" max="513" width="11.42578125" style="6"/>
    <col min="514" max="514" width="18.140625" style="6" customWidth="1"/>
    <col min="515" max="515" width="6.42578125" style="6" bestFit="1" customWidth="1"/>
    <col min="516" max="516" width="10.42578125" style="6" customWidth="1"/>
    <col min="517" max="517" width="18.42578125" style="6" customWidth="1"/>
    <col min="518" max="518" width="15.28515625" style="6" customWidth="1"/>
    <col min="519" max="519" width="14.42578125" style="6" customWidth="1"/>
    <col min="520" max="521" width="19.85546875" style="6" customWidth="1"/>
    <col min="522" max="522" width="17.140625" style="6" customWidth="1"/>
    <col min="523" max="523" width="34.28515625" style="6" customWidth="1"/>
    <col min="524" max="562" width="11.42578125" style="6" customWidth="1"/>
    <col min="563" max="769" width="11.42578125" style="6"/>
    <col min="770" max="770" width="18.140625" style="6" customWidth="1"/>
    <col min="771" max="771" width="6.42578125" style="6" bestFit="1" customWidth="1"/>
    <col min="772" max="772" width="10.42578125" style="6" customWidth="1"/>
    <col min="773" max="773" width="18.42578125" style="6" customWidth="1"/>
    <col min="774" max="774" width="15.28515625" style="6" customWidth="1"/>
    <col min="775" max="775" width="14.42578125" style="6" customWidth="1"/>
    <col min="776" max="777" width="19.85546875" style="6" customWidth="1"/>
    <col min="778" max="778" width="17.140625" style="6" customWidth="1"/>
    <col min="779" max="779" width="34.28515625" style="6" customWidth="1"/>
    <col min="780" max="818" width="11.42578125" style="6" customWidth="1"/>
    <col min="819" max="1025" width="11.42578125" style="6"/>
    <col min="1026" max="1026" width="18.140625" style="6" customWidth="1"/>
    <col min="1027" max="1027" width="6.42578125" style="6" bestFit="1" customWidth="1"/>
    <col min="1028" max="1028" width="10.42578125" style="6" customWidth="1"/>
    <col min="1029" max="1029" width="18.42578125" style="6" customWidth="1"/>
    <col min="1030" max="1030" width="15.28515625" style="6" customWidth="1"/>
    <col min="1031" max="1031" width="14.42578125" style="6" customWidth="1"/>
    <col min="1032" max="1033" width="19.85546875" style="6" customWidth="1"/>
    <col min="1034" max="1034" width="17.140625" style="6" customWidth="1"/>
    <col min="1035" max="1035" width="34.28515625" style="6" customWidth="1"/>
    <col min="1036" max="1074" width="11.42578125" style="6" customWidth="1"/>
    <col min="1075" max="1281" width="11.42578125" style="6"/>
    <col min="1282" max="1282" width="18.140625" style="6" customWidth="1"/>
    <col min="1283" max="1283" width="6.42578125" style="6" bestFit="1" customWidth="1"/>
    <col min="1284" max="1284" width="10.42578125" style="6" customWidth="1"/>
    <col min="1285" max="1285" width="18.42578125" style="6" customWidth="1"/>
    <col min="1286" max="1286" width="15.28515625" style="6" customWidth="1"/>
    <col min="1287" max="1287" width="14.42578125" style="6" customWidth="1"/>
    <col min="1288" max="1289" width="19.85546875" style="6" customWidth="1"/>
    <col min="1290" max="1290" width="17.140625" style="6" customWidth="1"/>
    <col min="1291" max="1291" width="34.28515625" style="6" customWidth="1"/>
    <col min="1292" max="1330" width="11.42578125" style="6" customWidth="1"/>
    <col min="1331" max="1537" width="11.42578125" style="6"/>
    <col min="1538" max="1538" width="18.140625" style="6" customWidth="1"/>
    <col min="1539" max="1539" width="6.42578125" style="6" bestFit="1" customWidth="1"/>
    <col min="1540" max="1540" width="10.42578125" style="6" customWidth="1"/>
    <col min="1541" max="1541" width="18.42578125" style="6" customWidth="1"/>
    <col min="1542" max="1542" width="15.28515625" style="6" customWidth="1"/>
    <col min="1543" max="1543" width="14.42578125" style="6" customWidth="1"/>
    <col min="1544" max="1545" width="19.85546875" style="6" customWidth="1"/>
    <col min="1546" max="1546" width="17.140625" style="6" customWidth="1"/>
    <col min="1547" max="1547" width="34.28515625" style="6" customWidth="1"/>
    <col min="1548" max="1586" width="11.42578125" style="6" customWidth="1"/>
    <col min="1587" max="1793" width="11.42578125" style="6"/>
    <col min="1794" max="1794" width="18.140625" style="6" customWidth="1"/>
    <col min="1795" max="1795" width="6.42578125" style="6" bestFit="1" customWidth="1"/>
    <col min="1796" max="1796" width="10.42578125" style="6" customWidth="1"/>
    <col min="1797" max="1797" width="18.42578125" style="6" customWidth="1"/>
    <col min="1798" max="1798" width="15.28515625" style="6" customWidth="1"/>
    <col min="1799" max="1799" width="14.42578125" style="6" customWidth="1"/>
    <col min="1800" max="1801" width="19.85546875" style="6" customWidth="1"/>
    <col min="1802" max="1802" width="17.140625" style="6" customWidth="1"/>
    <col min="1803" max="1803" width="34.28515625" style="6" customWidth="1"/>
    <col min="1804" max="1842" width="11.42578125" style="6" customWidth="1"/>
    <col min="1843" max="2049" width="11.42578125" style="6"/>
    <col min="2050" max="2050" width="18.140625" style="6" customWidth="1"/>
    <col min="2051" max="2051" width="6.42578125" style="6" bestFit="1" customWidth="1"/>
    <col min="2052" max="2052" width="10.42578125" style="6" customWidth="1"/>
    <col min="2053" max="2053" width="18.42578125" style="6" customWidth="1"/>
    <col min="2054" max="2054" width="15.28515625" style="6" customWidth="1"/>
    <col min="2055" max="2055" width="14.42578125" style="6" customWidth="1"/>
    <col min="2056" max="2057" width="19.85546875" style="6" customWidth="1"/>
    <col min="2058" max="2058" width="17.140625" style="6" customWidth="1"/>
    <col min="2059" max="2059" width="34.28515625" style="6" customWidth="1"/>
    <col min="2060" max="2098" width="11.42578125" style="6" customWidth="1"/>
    <col min="2099" max="2305" width="11.42578125" style="6"/>
    <col min="2306" max="2306" width="18.140625" style="6" customWidth="1"/>
    <col min="2307" max="2307" width="6.42578125" style="6" bestFit="1" customWidth="1"/>
    <col min="2308" max="2308" width="10.42578125" style="6" customWidth="1"/>
    <col min="2309" max="2309" width="18.42578125" style="6" customWidth="1"/>
    <col min="2310" max="2310" width="15.28515625" style="6" customWidth="1"/>
    <col min="2311" max="2311" width="14.42578125" style="6" customWidth="1"/>
    <col min="2312" max="2313" width="19.85546875" style="6" customWidth="1"/>
    <col min="2314" max="2314" width="17.140625" style="6" customWidth="1"/>
    <col min="2315" max="2315" width="34.28515625" style="6" customWidth="1"/>
    <col min="2316" max="2354" width="11.42578125" style="6" customWidth="1"/>
    <col min="2355" max="2561" width="11.42578125" style="6"/>
    <col min="2562" max="2562" width="18.140625" style="6" customWidth="1"/>
    <col min="2563" max="2563" width="6.42578125" style="6" bestFit="1" customWidth="1"/>
    <col min="2564" max="2564" width="10.42578125" style="6" customWidth="1"/>
    <col min="2565" max="2565" width="18.42578125" style="6" customWidth="1"/>
    <col min="2566" max="2566" width="15.28515625" style="6" customWidth="1"/>
    <col min="2567" max="2567" width="14.42578125" style="6" customWidth="1"/>
    <col min="2568" max="2569" width="19.85546875" style="6" customWidth="1"/>
    <col min="2570" max="2570" width="17.140625" style="6" customWidth="1"/>
    <col min="2571" max="2571" width="34.28515625" style="6" customWidth="1"/>
    <col min="2572" max="2610" width="11.42578125" style="6" customWidth="1"/>
    <col min="2611" max="2817" width="11.42578125" style="6"/>
    <col min="2818" max="2818" width="18.140625" style="6" customWidth="1"/>
    <col min="2819" max="2819" width="6.42578125" style="6" bestFit="1" customWidth="1"/>
    <col min="2820" max="2820" width="10.42578125" style="6" customWidth="1"/>
    <col min="2821" max="2821" width="18.42578125" style="6" customWidth="1"/>
    <col min="2822" max="2822" width="15.28515625" style="6" customWidth="1"/>
    <col min="2823" max="2823" width="14.42578125" style="6" customWidth="1"/>
    <col min="2824" max="2825" width="19.85546875" style="6" customWidth="1"/>
    <col min="2826" max="2826" width="17.140625" style="6" customWidth="1"/>
    <col min="2827" max="2827" width="34.28515625" style="6" customWidth="1"/>
    <col min="2828" max="2866" width="11.42578125" style="6" customWidth="1"/>
    <col min="2867" max="3073" width="11.42578125" style="6"/>
    <col min="3074" max="3074" width="18.140625" style="6" customWidth="1"/>
    <col min="3075" max="3075" width="6.42578125" style="6" bestFit="1" customWidth="1"/>
    <col min="3076" max="3076" width="10.42578125" style="6" customWidth="1"/>
    <col min="3077" max="3077" width="18.42578125" style="6" customWidth="1"/>
    <col min="3078" max="3078" width="15.28515625" style="6" customWidth="1"/>
    <col min="3079" max="3079" width="14.42578125" style="6" customWidth="1"/>
    <col min="3080" max="3081" width="19.85546875" style="6" customWidth="1"/>
    <col min="3082" max="3082" width="17.140625" style="6" customWidth="1"/>
    <col min="3083" max="3083" width="34.28515625" style="6" customWidth="1"/>
    <col min="3084" max="3122" width="11.42578125" style="6" customWidth="1"/>
    <col min="3123" max="3329" width="11.42578125" style="6"/>
    <col min="3330" max="3330" width="18.140625" style="6" customWidth="1"/>
    <col min="3331" max="3331" width="6.42578125" style="6" bestFit="1" customWidth="1"/>
    <col min="3332" max="3332" width="10.42578125" style="6" customWidth="1"/>
    <col min="3333" max="3333" width="18.42578125" style="6" customWidth="1"/>
    <col min="3334" max="3334" width="15.28515625" style="6" customWidth="1"/>
    <col min="3335" max="3335" width="14.42578125" style="6" customWidth="1"/>
    <col min="3336" max="3337" width="19.85546875" style="6" customWidth="1"/>
    <col min="3338" max="3338" width="17.140625" style="6" customWidth="1"/>
    <col min="3339" max="3339" width="34.28515625" style="6" customWidth="1"/>
    <col min="3340" max="3378" width="11.42578125" style="6" customWidth="1"/>
    <col min="3379" max="3585" width="11.42578125" style="6"/>
    <col min="3586" max="3586" width="18.140625" style="6" customWidth="1"/>
    <col min="3587" max="3587" width="6.42578125" style="6" bestFit="1" customWidth="1"/>
    <col min="3588" max="3588" width="10.42578125" style="6" customWidth="1"/>
    <col min="3589" max="3589" width="18.42578125" style="6" customWidth="1"/>
    <col min="3590" max="3590" width="15.28515625" style="6" customWidth="1"/>
    <col min="3591" max="3591" width="14.42578125" style="6" customWidth="1"/>
    <col min="3592" max="3593" width="19.85546875" style="6" customWidth="1"/>
    <col min="3594" max="3594" width="17.140625" style="6" customWidth="1"/>
    <col min="3595" max="3595" width="34.28515625" style="6" customWidth="1"/>
    <col min="3596" max="3634" width="11.42578125" style="6" customWidth="1"/>
    <col min="3635" max="3841" width="11.42578125" style="6"/>
    <col min="3842" max="3842" width="18.140625" style="6" customWidth="1"/>
    <col min="3843" max="3843" width="6.42578125" style="6" bestFit="1" customWidth="1"/>
    <col min="3844" max="3844" width="10.42578125" style="6" customWidth="1"/>
    <col min="3845" max="3845" width="18.42578125" style="6" customWidth="1"/>
    <col min="3846" max="3846" width="15.28515625" style="6" customWidth="1"/>
    <col min="3847" max="3847" width="14.42578125" style="6" customWidth="1"/>
    <col min="3848" max="3849" width="19.85546875" style="6" customWidth="1"/>
    <col min="3850" max="3850" width="17.140625" style="6" customWidth="1"/>
    <col min="3851" max="3851" width="34.28515625" style="6" customWidth="1"/>
    <col min="3852" max="3890" width="11.42578125" style="6" customWidth="1"/>
    <col min="3891" max="4097" width="11.42578125" style="6"/>
    <col min="4098" max="4098" width="18.140625" style="6" customWidth="1"/>
    <col min="4099" max="4099" width="6.42578125" style="6" bestFit="1" customWidth="1"/>
    <col min="4100" max="4100" width="10.42578125" style="6" customWidth="1"/>
    <col min="4101" max="4101" width="18.42578125" style="6" customWidth="1"/>
    <col min="4102" max="4102" width="15.28515625" style="6" customWidth="1"/>
    <col min="4103" max="4103" width="14.42578125" style="6" customWidth="1"/>
    <col min="4104" max="4105" width="19.85546875" style="6" customWidth="1"/>
    <col min="4106" max="4106" width="17.140625" style="6" customWidth="1"/>
    <col min="4107" max="4107" width="34.28515625" style="6" customWidth="1"/>
    <col min="4108" max="4146" width="11.42578125" style="6" customWidth="1"/>
    <col min="4147" max="4353" width="11.42578125" style="6"/>
    <col min="4354" max="4354" width="18.140625" style="6" customWidth="1"/>
    <col min="4355" max="4355" width="6.42578125" style="6" bestFit="1" customWidth="1"/>
    <col min="4356" max="4356" width="10.42578125" style="6" customWidth="1"/>
    <col min="4357" max="4357" width="18.42578125" style="6" customWidth="1"/>
    <col min="4358" max="4358" width="15.28515625" style="6" customWidth="1"/>
    <col min="4359" max="4359" width="14.42578125" style="6" customWidth="1"/>
    <col min="4360" max="4361" width="19.85546875" style="6" customWidth="1"/>
    <col min="4362" max="4362" width="17.140625" style="6" customWidth="1"/>
    <col min="4363" max="4363" width="34.28515625" style="6" customWidth="1"/>
    <col min="4364" max="4402" width="11.42578125" style="6" customWidth="1"/>
    <col min="4403" max="4609" width="11.42578125" style="6"/>
    <col min="4610" max="4610" width="18.140625" style="6" customWidth="1"/>
    <col min="4611" max="4611" width="6.42578125" style="6" bestFit="1" customWidth="1"/>
    <col min="4612" max="4612" width="10.42578125" style="6" customWidth="1"/>
    <col min="4613" max="4613" width="18.42578125" style="6" customWidth="1"/>
    <col min="4614" max="4614" width="15.28515625" style="6" customWidth="1"/>
    <col min="4615" max="4615" width="14.42578125" style="6" customWidth="1"/>
    <col min="4616" max="4617" width="19.85546875" style="6" customWidth="1"/>
    <col min="4618" max="4618" width="17.140625" style="6" customWidth="1"/>
    <col min="4619" max="4619" width="34.28515625" style="6" customWidth="1"/>
    <col min="4620" max="4658" width="11.42578125" style="6" customWidth="1"/>
    <col min="4659" max="4865" width="11.42578125" style="6"/>
    <col min="4866" max="4866" width="18.140625" style="6" customWidth="1"/>
    <col min="4867" max="4867" width="6.42578125" style="6" bestFit="1" customWidth="1"/>
    <col min="4868" max="4868" width="10.42578125" style="6" customWidth="1"/>
    <col min="4869" max="4869" width="18.42578125" style="6" customWidth="1"/>
    <col min="4870" max="4870" width="15.28515625" style="6" customWidth="1"/>
    <col min="4871" max="4871" width="14.42578125" style="6" customWidth="1"/>
    <col min="4872" max="4873" width="19.85546875" style="6" customWidth="1"/>
    <col min="4874" max="4874" width="17.140625" style="6" customWidth="1"/>
    <col min="4875" max="4875" width="34.28515625" style="6" customWidth="1"/>
    <col min="4876" max="4914" width="11.42578125" style="6" customWidth="1"/>
    <col min="4915" max="5121" width="11.42578125" style="6"/>
    <col min="5122" max="5122" width="18.140625" style="6" customWidth="1"/>
    <col min="5123" max="5123" width="6.42578125" style="6" bestFit="1" customWidth="1"/>
    <col min="5124" max="5124" width="10.42578125" style="6" customWidth="1"/>
    <col min="5125" max="5125" width="18.42578125" style="6" customWidth="1"/>
    <col min="5126" max="5126" width="15.28515625" style="6" customWidth="1"/>
    <col min="5127" max="5127" width="14.42578125" style="6" customWidth="1"/>
    <col min="5128" max="5129" width="19.85546875" style="6" customWidth="1"/>
    <col min="5130" max="5130" width="17.140625" style="6" customWidth="1"/>
    <col min="5131" max="5131" width="34.28515625" style="6" customWidth="1"/>
    <col min="5132" max="5170" width="11.42578125" style="6" customWidth="1"/>
    <col min="5171" max="5377" width="11.42578125" style="6"/>
    <col min="5378" max="5378" width="18.140625" style="6" customWidth="1"/>
    <col min="5379" max="5379" width="6.42578125" style="6" bestFit="1" customWidth="1"/>
    <col min="5380" max="5380" width="10.42578125" style="6" customWidth="1"/>
    <col min="5381" max="5381" width="18.42578125" style="6" customWidth="1"/>
    <col min="5382" max="5382" width="15.28515625" style="6" customWidth="1"/>
    <col min="5383" max="5383" width="14.42578125" style="6" customWidth="1"/>
    <col min="5384" max="5385" width="19.85546875" style="6" customWidth="1"/>
    <col min="5386" max="5386" width="17.140625" style="6" customWidth="1"/>
    <col min="5387" max="5387" width="34.28515625" style="6" customWidth="1"/>
    <col min="5388" max="5426" width="11.42578125" style="6" customWidth="1"/>
    <col min="5427" max="5633" width="11.42578125" style="6"/>
    <col min="5634" max="5634" width="18.140625" style="6" customWidth="1"/>
    <col min="5635" max="5635" width="6.42578125" style="6" bestFit="1" customWidth="1"/>
    <col min="5636" max="5636" width="10.42578125" style="6" customWidth="1"/>
    <col min="5637" max="5637" width="18.42578125" style="6" customWidth="1"/>
    <col min="5638" max="5638" width="15.28515625" style="6" customWidth="1"/>
    <col min="5639" max="5639" width="14.42578125" style="6" customWidth="1"/>
    <col min="5640" max="5641" width="19.85546875" style="6" customWidth="1"/>
    <col min="5642" max="5642" width="17.140625" style="6" customWidth="1"/>
    <col min="5643" max="5643" width="34.28515625" style="6" customWidth="1"/>
    <col min="5644" max="5682" width="11.42578125" style="6" customWidth="1"/>
    <col min="5683" max="5889" width="11.42578125" style="6"/>
    <col min="5890" max="5890" width="18.140625" style="6" customWidth="1"/>
    <col min="5891" max="5891" width="6.42578125" style="6" bestFit="1" customWidth="1"/>
    <col min="5892" max="5892" width="10.42578125" style="6" customWidth="1"/>
    <col min="5893" max="5893" width="18.42578125" style="6" customWidth="1"/>
    <col min="5894" max="5894" width="15.28515625" style="6" customWidth="1"/>
    <col min="5895" max="5895" width="14.42578125" style="6" customWidth="1"/>
    <col min="5896" max="5897" width="19.85546875" style="6" customWidth="1"/>
    <col min="5898" max="5898" width="17.140625" style="6" customWidth="1"/>
    <col min="5899" max="5899" width="34.28515625" style="6" customWidth="1"/>
    <col min="5900" max="5938" width="11.42578125" style="6" customWidth="1"/>
    <col min="5939" max="6145" width="11.42578125" style="6"/>
    <col min="6146" max="6146" width="18.140625" style="6" customWidth="1"/>
    <col min="6147" max="6147" width="6.42578125" style="6" bestFit="1" customWidth="1"/>
    <col min="6148" max="6148" width="10.42578125" style="6" customWidth="1"/>
    <col min="6149" max="6149" width="18.42578125" style="6" customWidth="1"/>
    <col min="6150" max="6150" width="15.28515625" style="6" customWidth="1"/>
    <col min="6151" max="6151" width="14.42578125" style="6" customWidth="1"/>
    <col min="6152" max="6153" width="19.85546875" style="6" customWidth="1"/>
    <col min="6154" max="6154" width="17.140625" style="6" customWidth="1"/>
    <col min="6155" max="6155" width="34.28515625" style="6" customWidth="1"/>
    <col min="6156" max="6194" width="11.42578125" style="6" customWidth="1"/>
    <col min="6195" max="6401" width="11.42578125" style="6"/>
    <col min="6402" max="6402" width="18.140625" style="6" customWidth="1"/>
    <col min="6403" max="6403" width="6.42578125" style="6" bestFit="1" customWidth="1"/>
    <col min="6404" max="6404" width="10.42578125" style="6" customWidth="1"/>
    <col min="6405" max="6405" width="18.42578125" style="6" customWidth="1"/>
    <col min="6406" max="6406" width="15.28515625" style="6" customWidth="1"/>
    <col min="6407" max="6407" width="14.42578125" style="6" customWidth="1"/>
    <col min="6408" max="6409" width="19.85546875" style="6" customWidth="1"/>
    <col min="6410" max="6410" width="17.140625" style="6" customWidth="1"/>
    <col min="6411" max="6411" width="34.28515625" style="6" customWidth="1"/>
    <col min="6412" max="6450" width="11.42578125" style="6" customWidth="1"/>
    <col min="6451" max="6657" width="11.42578125" style="6"/>
    <col min="6658" max="6658" width="18.140625" style="6" customWidth="1"/>
    <col min="6659" max="6659" width="6.42578125" style="6" bestFit="1" customWidth="1"/>
    <col min="6660" max="6660" width="10.42578125" style="6" customWidth="1"/>
    <col min="6661" max="6661" width="18.42578125" style="6" customWidth="1"/>
    <col min="6662" max="6662" width="15.28515625" style="6" customWidth="1"/>
    <col min="6663" max="6663" width="14.42578125" style="6" customWidth="1"/>
    <col min="6664" max="6665" width="19.85546875" style="6" customWidth="1"/>
    <col min="6666" max="6666" width="17.140625" style="6" customWidth="1"/>
    <col min="6667" max="6667" width="34.28515625" style="6" customWidth="1"/>
    <col min="6668" max="6706" width="11.42578125" style="6" customWidth="1"/>
    <col min="6707" max="6913" width="11.42578125" style="6"/>
    <col min="6914" max="6914" width="18.140625" style="6" customWidth="1"/>
    <col min="6915" max="6915" width="6.42578125" style="6" bestFit="1" customWidth="1"/>
    <col min="6916" max="6916" width="10.42578125" style="6" customWidth="1"/>
    <col min="6917" max="6917" width="18.42578125" style="6" customWidth="1"/>
    <col min="6918" max="6918" width="15.28515625" style="6" customWidth="1"/>
    <col min="6919" max="6919" width="14.42578125" style="6" customWidth="1"/>
    <col min="6920" max="6921" width="19.85546875" style="6" customWidth="1"/>
    <col min="6922" max="6922" width="17.140625" style="6" customWidth="1"/>
    <col min="6923" max="6923" width="34.28515625" style="6" customWidth="1"/>
    <col min="6924" max="6962" width="11.42578125" style="6" customWidth="1"/>
    <col min="6963" max="7169" width="11.42578125" style="6"/>
    <col min="7170" max="7170" width="18.140625" style="6" customWidth="1"/>
    <col min="7171" max="7171" width="6.42578125" style="6" bestFit="1" customWidth="1"/>
    <col min="7172" max="7172" width="10.42578125" style="6" customWidth="1"/>
    <col min="7173" max="7173" width="18.42578125" style="6" customWidth="1"/>
    <col min="7174" max="7174" width="15.28515625" style="6" customWidth="1"/>
    <col min="7175" max="7175" width="14.42578125" style="6" customWidth="1"/>
    <col min="7176" max="7177" width="19.85546875" style="6" customWidth="1"/>
    <col min="7178" max="7178" width="17.140625" style="6" customWidth="1"/>
    <col min="7179" max="7179" width="34.28515625" style="6" customWidth="1"/>
    <col min="7180" max="7218" width="11.42578125" style="6" customWidth="1"/>
    <col min="7219" max="7425" width="11.42578125" style="6"/>
    <col min="7426" max="7426" width="18.140625" style="6" customWidth="1"/>
    <col min="7427" max="7427" width="6.42578125" style="6" bestFit="1" customWidth="1"/>
    <col min="7428" max="7428" width="10.42578125" style="6" customWidth="1"/>
    <col min="7429" max="7429" width="18.42578125" style="6" customWidth="1"/>
    <col min="7430" max="7430" width="15.28515625" style="6" customWidth="1"/>
    <col min="7431" max="7431" width="14.42578125" style="6" customWidth="1"/>
    <col min="7432" max="7433" width="19.85546875" style="6" customWidth="1"/>
    <col min="7434" max="7434" width="17.140625" style="6" customWidth="1"/>
    <col min="7435" max="7435" width="34.28515625" style="6" customWidth="1"/>
    <col min="7436" max="7474" width="11.42578125" style="6" customWidth="1"/>
    <col min="7475" max="7681" width="11.42578125" style="6"/>
    <col min="7682" max="7682" width="18.140625" style="6" customWidth="1"/>
    <col min="7683" max="7683" width="6.42578125" style="6" bestFit="1" customWidth="1"/>
    <col min="7684" max="7684" width="10.42578125" style="6" customWidth="1"/>
    <col min="7685" max="7685" width="18.42578125" style="6" customWidth="1"/>
    <col min="7686" max="7686" width="15.28515625" style="6" customWidth="1"/>
    <col min="7687" max="7687" width="14.42578125" style="6" customWidth="1"/>
    <col min="7688" max="7689" width="19.85546875" style="6" customWidth="1"/>
    <col min="7690" max="7690" width="17.140625" style="6" customWidth="1"/>
    <col min="7691" max="7691" width="34.28515625" style="6" customWidth="1"/>
    <col min="7692" max="7730" width="11.42578125" style="6" customWidth="1"/>
    <col min="7731" max="7937" width="11.42578125" style="6"/>
    <col min="7938" max="7938" width="18.140625" style="6" customWidth="1"/>
    <col min="7939" max="7939" width="6.42578125" style="6" bestFit="1" customWidth="1"/>
    <col min="7940" max="7940" width="10.42578125" style="6" customWidth="1"/>
    <col min="7941" max="7941" width="18.42578125" style="6" customWidth="1"/>
    <col min="7942" max="7942" width="15.28515625" style="6" customWidth="1"/>
    <col min="7943" max="7943" width="14.42578125" style="6" customWidth="1"/>
    <col min="7944" max="7945" width="19.85546875" style="6" customWidth="1"/>
    <col min="7946" max="7946" width="17.140625" style="6" customWidth="1"/>
    <col min="7947" max="7947" width="34.28515625" style="6" customWidth="1"/>
    <col min="7948" max="7986" width="11.42578125" style="6" customWidth="1"/>
    <col min="7987" max="8193" width="11.42578125" style="6"/>
    <col min="8194" max="8194" width="18.140625" style="6" customWidth="1"/>
    <col min="8195" max="8195" width="6.42578125" style="6" bestFit="1" customWidth="1"/>
    <col min="8196" max="8196" width="10.42578125" style="6" customWidth="1"/>
    <col min="8197" max="8197" width="18.42578125" style="6" customWidth="1"/>
    <col min="8198" max="8198" width="15.28515625" style="6" customWidth="1"/>
    <col min="8199" max="8199" width="14.42578125" style="6" customWidth="1"/>
    <col min="8200" max="8201" width="19.85546875" style="6" customWidth="1"/>
    <col min="8202" max="8202" width="17.140625" style="6" customWidth="1"/>
    <col min="8203" max="8203" width="34.28515625" style="6" customWidth="1"/>
    <col min="8204" max="8242" width="11.42578125" style="6" customWidth="1"/>
    <col min="8243" max="8449" width="11.42578125" style="6"/>
    <col min="8450" max="8450" width="18.140625" style="6" customWidth="1"/>
    <col min="8451" max="8451" width="6.42578125" style="6" bestFit="1" customWidth="1"/>
    <col min="8452" max="8452" width="10.42578125" style="6" customWidth="1"/>
    <col min="8453" max="8453" width="18.42578125" style="6" customWidth="1"/>
    <col min="8454" max="8454" width="15.28515625" style="6" customWidth="1"/>
    <col min="8455" max="8455" width="14.42578125" style="6" customWidth="1"/>
    <col min="8456" max="8457" width="19.85546875" style="6" customWidth="1"/>
    <col min="8458" max="8458" width="17.140625" style="6" customWidth="1"/>
    <col min="8459" max="8459" width="34.28515625" style="6" customWidth="1"/>
    <col min="8460" max="8498" width="11.42578125" style="6" customWidth="1"/>
    <col min="8499" max="8705" width="11.42578125" style="6"/>
    <col min="8706" max="8706" width="18.140625" style="6" customWidth="1"/>
    <col min="8707" max="8707" width="6.42578125" style="6" bestFit="1" customWidth="1"/>
    <col min="8708" max="8708" width="10.42578125" style="6" customWidth="1"/>
    <col min="8709" max="8709" width="18.42578125" style="6" customWidth="1"/>
    <col min="8710" max="8710" width="15.28515625" style="6" customWidth="1"/>
    <col min="8711" max="8711" width="14.42578125" style="6" customWidth="1"/>
    <col min="8712" max="8713" width="19.85546875" style="6" customWidth="1"/>
    <col min="8714" max="8714" width="17.140625" style="6" customWidth="1"/>
    <col min="8715" max="8715" width="34.28515625" style="6" customWidth="1"/>
    <col min="8716" max="8754" width="11.42578125" style="6" customWidth="1"/>
    <col min="8755" max="8961" width="11.42578125" style="6"/>
    <col min="8962" max="8962" width="18.140625" style="6" customWidth="1"/>
    <col min="8963" max="8963" width="6.42578125" style="6" bestFit="1" customWidth="1"/>
    <col min="8964" max="8964" width="10.42578125" style="6" customWidth="1"/>
    <col min="8965" max="8965" width="18.42578125" style="6" customWidth="1"/>
    <col min="8966" max="8966" width="15.28515625" style="6" customWidth="1"/>
    <col min="8967" max="8967" width="14.42578125" style="6" customWidth="1"/>
    <col min="8968" max="8969" width="19.85546875" style="6" customWidth="1"/>
    <col min="8970" max="8970" width="17.140625" style="6" customWidth="1"/>
    <col min="8971" max="8971" width="34.28515625" style="6" customWidth="1"/>
    <col min="8972" max="9010" width="11.42578125" style="6" customWidth="1"/>
    <col min="9011" max="9217" width="11.42578125" style="6"/>
    <col min="9218" max="9218" width="18.140625" style="6" customWidth="1"/>
    <col min="9219" max="9219" width="6.42578125" style="6" bestFit="1" customWidth="1"/>
    <col min="9220" max="9220" width="10.42578125" style="6" customWidth="1"/>
    <col min="9221" max="9221" width="18.42578125" style="6" customWidth="1"/>
    <col min="9222" max="9222" width="15.28515625" style="6" customWidth="1"/>
    <col min="9223" max="9223" width="14.42578125" style="6" customWidth="1"/>
    <col min="9224" max="9225" width="19.85546875" style="6" customWidth="1"/>
    <col min="9226" max="9226" width="17.140625" style="6" customWidth="1"/>
    <col min="9227" max="9227" width="34.28515625" style="6" customWidth="1"/>
    <col min="9228" max="9266" width="11.42578125" style="6" customWidth="1"/>
    <col min="9267" max="9473" width="11.42578125" style="6"/>
    <col min="9474" max="9474" width="18.140625" style="6" customWidth="1"/>
    <col min="9475" max="9475" width="6.42578125" style="6" bestFit="1" customWidth="1"/>
    <col min="9476" max="9476" width="10.42578125" style="6" customWidth="1"/>
    <col min="9477" max="9477" width="18.42578125" style="6" customWidth="1"/>
    <col min="9478" max="9478" width="15.28515625" style="6" customWidth="1"/>
    <col min="9479" max="9479" width="14.42578125" style="6" customWidth="1"/>
    <col min="9480" max="9481" width="19.85546875" style="6" customWidth="1"/>
    <col min="9482" max="9482" width="17.140625" style="6" customWidth="1"/>
    <col min="9483" max="9483" width="34.28515625" style="6" customWidth="1"/>
    <col min="9484" max="9522" width="11.42578125" style="6" customWidth="1"/>
    <col min="9523" max="9729" width="11.42578125" style="6"/>
    <col min="9730" max="9730" width="18.140625" style="6" customWidth="1"/>
    <col min="9731" max="9731" width="6.42578125" style="6" bestFit="1" customWidth="1"/>
    <col min="9732" max="9732" width="10.42578125" style="6" customWidth="1"/>
    <col min="9733" max="9733" width="18.42578125" style="6" customWidth="1"/>
    <col min="9734" max="9734" width="15.28515625" style="6" customWidth="1"/>
    <col min="9735" max="9735" width="14.42578125" style="6" customWidth="1"/>
    <col min="9736" max="9737" width="19.85546875" style="6" customWidth="1"/>
    <col min="9738" max="9738" width="17.140625" style="6" customWidth="1"/>
    <col min="9739" max="9739" width="34.28515625" style="6" customWidth="1"/>
    <col min="9740" max="9778" width="11.42578125" style="6" customWidth="1"/>
    <col min="9779" max="9985" width="11.42578125" style="6"/>
    <col min="9986" max="9986" width="18.140625" style="6" customWidth="1"/>
    <col min="9987" max="9987" width="6.42578125" style="6" bestFit="1" customWidth="1"/>
    <col min="9988" max="9988" width="10.42578125" style="6" customWidth="1"/>
    <col min="9989" max="9989" width="18.42578125" style="6" customWidth="1"/>
    <col min="9990" max="9990" width="15.28515625" style="6" customWidth="1"/>
    <col min="9991" max="9991" width="14.42578125" style="6" customWidth="1"/>
    <col min="9992" max="9993" width="19.85546875" style="6" customWidth="1"/>
    <col min="9994" max="9994" width="17.140625" style="6" customWidth="1"/>
    <col min="9995" max="9995" width="34.28515625" style="6" customWidth="1"/>
    <col min="9996" max="10034" width="11.42578125" style="6" customWidth="1"/>
    <col min="10035" max="10241" width="11.42578125" style="6"/>
    <col min="10242" max="10242" width="18.140625" style="6" customWidth="1"/>
    <col min="10243" max="10243" width="6.42578125" style="6" bestFit="1" customWidth="1"/>
    <col min="10244" max="10244" width="10.42578125" style="6" customWidth="1"/>
    <col min="10245" max="10245" width="18.42578125" style="6" customWidth="1"/>
    <col min="10246" max="10246" width="15.28515625" style="6" customWidth="1"/>
    <col min="10247" max="10247" width="14.42578125" style="6" customWidth="1"/>
    <col min="10248" max="10249" width="19.85546875" style="6" customWidth="1"/>
    <col min="10250" max="10250" width="17.140625" style="6" customWidth="1"/>
    <col min="10251" max="10251" width="34.28515625" style="6" customWidth="1"/>
    <col min="10252" max="10290" width="11.42578125" style="6" customWidth="1"/>
    <col min="10291" max="10497" width="11.42578125" style="6"/>
    <col min="10498" max="10498" width="18.140625" style="6" customWidth="1"/>
    <col min="10499" max="10499" width="6.42578125" style="6" bestFit="1" customWidth="1"/>
    <col min="10500" max="10500" width="10.42578125" style="6" customWidth="1"/>
    <col min="10501" max="10501" width="18.42578125" style="6" customWidth="1"/>
    <col min="10502" max="10502" width="15.28515625" style="6" customWidth="1"/>
    <col min="10503" max="10503" width="14.42578125" style="6" customWidth="1"/>
    <col min="10504" max="10505" width="19.85546875" style="6" customWidth="1"/>
    <col min="10506" max="10506" width="17.140625" style="6" customWidth="1"/>
    <col min="10507" max="10507" width="34.28515625" style="6" customWidth="1"/>
    <col min="10508" max="10546" width="11.42578125" style="6" customWidth="1"/>
    <col min="10547" max="10753" width="11.42578125" style="6"/>
    <col min="10754" max="10754" width="18.140625" style="6" customWidth="1"/>
    <col min="10755" max="10755" width="6.42578125" style="6" bestFit="1" customWidth="1"/>
    <col min="10756" max="10756" width="10.42578125" style="6" customWidth="1"/>
    <col min="10757" max="10757" width="18.42578125" style="6" customWidth="1"/>
    <col min="10758" max="10758" width="15.28515625" style="6" customWidth="1"/>
    <col min="10759" max="10759" width="14.42578125" style="6" customWidth="1"/>
    <col min="10760" max="10761" width="19.85546875" style="6" customWidth="1"/>
    <col min="10762" max="10762" width="17.140625" style="6" customWidth="1"/>
    <col min="10763" max="10763" width="34.28515625" style="6" customWidth="1"/>
    <col min="10764" max="10802" width="11.42578125" style="6" customWidth="1"/>
    <col min="10803" max="11009" width="11.42578125" style="6"/>
    <col min="11010" max="11010" width="18.140625" style="6" customWidth="1"/>
    <col min="11011" max="11011" width="6.42578125" style="6" bestFit="1" customWidth="1"/>
    <col min="11012" max="11012" width="10.42578125" style="6" customWidth="1"/>
    <col min="11013" max="11013" width="18.42578125" style="6" customWidth="1"/>
    <col min="11014" max="11014" width="15.28515625" style="6" customWidth="1"/>
    <col min="11015" max="11015" width="14.42578125" style="6" customWidth="1"/>
    <col min="11016" max="11017" width="19.85546875" style="6" customWidth="1"/>
    <col min="11018" max="11018" width="17.140625" style="6" customWidth="1"/>
    <col min="11019" max="11019" width="34.28515625" style="6" customWidth="1"/>
    <col min="11020" max="11058" width="11.42578125" style="6" customWidth="1"/>
    <col min="11059" max="11265" width="11.42578125" style="6"/>
    <col min="11266" max="11266" width="18.140625" style="6" customWidth="1"/>
    <col min="11267" max="11267" width="6.42578125" style="6" bestFit="1" customWidth="1"/>
    <col min="11268" max="11268" width="10.42578125" style="6" customWidth="1"/>
    <col min="11269" max="11269" width="18.42578125" style="6" customWidth="1"/>
    <col min="11270" max="11270" width="15.28515625" style="6" customWidth="1"/>
    <col min="11271" max="11271" width="14.42578125" style="6" customWidth="1"/>
    <col min="11272" max="11273" width="19.85546875" style="6" customWidth="1"/>
    <col min="11274" max="11274" width="17.140625" style="6" customWidth="1"/>
    <col min="11275" max="11275" width="34.28515625" style="6" customWidth="1"/>
    <col min="11276" max="11314" width="11.42578125" style="6" customWidth="1"/>
    <col min="11315" max="11521" width="11.42578125" style="6"/>
    <col min="11522" max="11522" width="18.140625" style="6" customWidth="1"/>
    <col min="11523" max="11523" width="6.42578125" style="6" bestFit="1" customWidth="1"/>
    <col min="11524" max="11524" width="10.42578125" style="6" customWidth="1"/>
    <col min="11525" max="11525" width="18.42578125" style="6" customWidth="1"/>
    <col min="11526" max="11526" width="15.28515625" style="6" customWidth="1"/>
    <col min="11527" max="11527" width="14.42578125" style="6" customWidth="1"/>
    <col min="11528" max="11529" width="19.85546875" style="6" customWidth="1"/>
    <col min="11530" max="11530" width="17.140625" style="6" customWidth="1"/>
    <col min="11531" max="11531" width="34.28515625" style="6" customWidth="1"/>
    <col min="11532" max="11570" width="11.42578125" style="6" customWidth="1"/>
    <col min="11571" max="11777" width="11.42578125" style="6"/>
    <col min="11778" max="11778" width="18.140625" style="6" customWidth="1"/>
    <col min="11779" max="11779" width="6.42578125" style="6" bestFit="1" customWidth="1"/>
    <col min="11780" max="11780" width="10.42578125" style="6" customWidth="1"/>
    <col min="11781" max="11781" width="18.42578125" style="6" customWidth="1"/>
    <col min="11782" max="11782" width="15.28515625" style="6" customWidth="1"/>
    <col min="11783" max="11783" width="14.42578125" style="6" customWidth="1"/>
    <col min="11784" max="11785" width="19.85546875" style="6" customWidth="1"/>
    <col min="11786" max="11786" width="17.140625" style="6" customWidth="1"/>
    <col min="11787" max="11787" width="34.28515625" style="6" customWidth="1"/>
    <col min="11788" max="11826" width="11.42578125" style="6" customWidth="1"/>
    <col min="11827" max="12033" width="11.42578125" style="6"/>
    <col min="12034" max="12034" width="18.140625" style="6" customWidth="1"/>
    <col min="12035" max="12035" width="6.42578125" style="6" bestFit="1" customWidth="1"/>
    <col min="12036" max="12036" width="10.42578125" style="6" customWidth="1"/>
    <col min="12037" max="12037" width="18.42578125" style="6" customWidth="1"/>
    <col min="12038" max="12038" width="15.28515625" style="6" customWidth="1"/>
    <col min="12039" max="12039" width="14.42578125" style="6" customWidth="1"/>
    <col min="12040" max="12041" width="19.85546875" style="6" customWidth="1"/>
    <col min="12042" max="12042" width="17.140625" style="6" customWidth="1"/>
    <col min="12043" max="12043" width="34.28515625" style="6" customWidth="1"/>
    <col min="12044" max="12082" width="11.42578125" style="6" customWidth="1"/>
    <col min="12083" max="12289" width="11.42578125" style="6"/>
    <col min="12290" max="12290" width="18.140625" style="6" customWidth="1"/>
    <col min="12291" max="12291" width="6.42578125" style="6" bestFit="1" customWidth="1"/>
    <col min="12292" max="12292" width="10.42578125" style="6" customWidth="1"/>
    <col min="12293" max="12293" width="18.42578125" style="6" customWidth="1"/>
    <col min="12294" max="12294" width="15.28515625" style="6" customWidth="1"/>
    <col min="12295" max="12295" width="14.42578125" style="6" customWidth="1"/>
    <col min="12296" max="12297" width="19.85546875" style="6" customWidth="1"/>
    <col min="12298" max="12298" width="17.140625" style="6" customWidth="1"/>
    <col min="12299" max="12299" width="34.28515625" style="6" customWidth="1"/>
    <col min="12300" max="12338" width="11.42578125" style="6" customWidth="1"/>
    <col min="12339" max="12545" width="11.42578125" style="6"/>
    <col min="12546" max="12546" width="18.140625" style="6" customWidth="1"/>
    <col min="12547" max="12547" width="6.42578125" style="6" bestFit="1" customWidth="1"/>
    <col min="12548" max="12548" width="10.42578125" style="6" customWidth="1"/>
    <col min="12549" max="12549" width="18.42578125" style="6" customWidth="1"/>
    <col min="12550" max="12550" width="15.28515625" style="6" customWidth="1"/>
    <col min="12551" max="12551" width="14.42578125" style="6" customWidth="1"/>
    <col min="12552" max="12553" width="19.85546875" style="6" customWidth="1"/>
    <col min="12554" max="12554" width="17.140625" style="6" customWidth="1"/>
    <col min="12555" max="12555" width="34.28515625" style="6" customWidth="1"/>
    <col min="12556" max="12594" width="11.42578125" style="6" customWidth="1"/>
    <col min="12595" max="12801" width="11.42578125" style="6"/>
    <col min="12802" max="12802" width="18.140625" style="6" customWidth="1"/>
    <col min="12803" max="12803" width="6.42578125" style="6" bestFit="1" customWidth="1"/>
    <col min="12804" max="12804" width="10.42578125" style="6" customWidth="1"/>
    <col min="12805" max="12805" width="18.42578125" style="6" customWidth="1"/>
    <col min="12806" max="12806" width="15.28515625" style="6" customWidth="1"/>
    <col min="12807" max="12807" width="14.42578125" style="6" customWidth="1"/>
    <col min="12808" max="12809" width="19.85546875" style="6" customWidth="1"/>
    <col min="12810" max="12810" width="17.140625" style="6" customWidth="1"/>
    <col min="12811" max="12811" width="34.28515625" style="6" customWidth="1"/>
    <col min="12812" max="12850" width="11.42578125" style="6" customWidth="1"/>
    <col min="12851" max="13057" width="11.42578125" style="6"/>
    <col min="13058" max="13058" width="18.140625" style="6" customWidth="1"/>
    <col min="13059" max="13059" width="6.42578125" style="6" bestFit="1" customWidth="1"/>
    <col min="13060" max="13060" width="10.42578125" style="6" customWidth="1"/>
    <col min="13061" max="13061" width="18.42578125" style="6" customWidth="1"/>
    <col min="13062" max="13062" width="15.28515625" style="6" customWidth="1"/>
    <col min="13063" max="13063" width="14.42578125" style="6" customWidth="1"/>
    <col min="13064" max="13065" width="19.85546875" style="6" customWidth="1"/>
    <col min="13066" max="13066" width="17.140625" style="6" customWidth="1"/>
    <col min="13067" max="13067" width="34.28515625" style="6" customWidth="1"/>
    <col min="13068" max="13106" width="11.42578125" style="6" customWidth="1"/>
    <col min="13107" max="13313" width="11.42578125" style="6"/>
    <col min="13314" max="13314" width="18.140625" style="6" customWidth="1"/>
    <col min="13315" max="13315" width="6.42578125" style="6" bestFit="1" customWidth="1"/>
    <col min="13316" max="13316" width="10.42578125" style="6" customWidth="1"/>
    <col min="13317" max="13317" width="18.42578125" style="6" customWidth="1"/>
    <col min="13318" max="13318" width="15.28515625" style="6" customWidth="1"/>
    <col min="13319" max="13319" width="14.42578125" style="6" customWidth="1"/>
    <col min="13320" max="13321" width="19.85546875" style="6" customWidth="1"/>
    <col min="13322" max="13322" width="17.140625" style="6" customWidth="1"/>
    <col min="13323" max="13323" width="34.28515625" style="6" customWidth="1"/>
    <col min="13324" max="13362" width="11.42578125" style="6" customWidth="1"/>
    <col min="13363" max="13569" width="11.42578125" style="6"/>
    <col min="13570" max="13570" width="18.140625" style="6" customWidth="1"/>
    <col min="13571" max="13571" width="6.42578125" style="6" bestFit="1" customWidth="1"/>
    <col min="13572" max="13572" width="10.42578125" style="6" customWidth="1"/>
    <col min="13573" max="13573" width="18.42578125" style="6" customWidth="1"/>
    <col min="13574" max="13574" width="15.28515625" style="6" customWidth="1"/>
    <col min="13575" max="13575" width="14.42578125" style="6" customWidth="1"/>
    <col min="13576" max="13577" width="19.85546875" style="6" customWidth="1"/>
    <col min="13578" max="13578" width="17.140625" style="6" customWidth="1"/>
    <col min="13579" max="13579" width="34.28515625" style="6" customWidth="1"/>
    <col min="13580" max="13618" width="11.42578125" style="6" customWidth="1"/>
    <col min="13619" max="13825" width="11.42578125" style="6"/>
    <col min="13826" max="13826" width="18.140625" style="6" customWidth="1"/>
    <col min="13827" max="13827" width="6.42578125" style="6" bestFit="1" customWidth="1"/>
    <col min="13828" max="13828" width="10.42578125" style="6" customWidth="1"/>
    <col min="13829" max="13829" width="18.42578125" style="6" customWidth="1"/>
    <col min="13830" max="13830" width="15.28515625" style="6" customWidth="1"/>
    <col min="13831" max="13831" width="14.42578125" style="6" customWidth="1"/>
    <col min="13832" max="13833" width="19.85546875" style="6" customWidth="1"/>
    <col min="13834" max="13834" width="17.140625" style="6" customWidth="1"/>
    <col min="13835" max="13835" width="34.28515625" style="6" customWidth="1"/>
    <col min="13836" max="13874" width="11.42578125" style="6" customWidth="1"/>
    <col min="13875" max="14081" width="11.42578125" style="6"/>
    <col min="14082" max="14082" width="18.140625" style="6" customWidth="1"/>
    <col min="14083" max="14083" width="6.42578125" style="6" bestFit="1" customWidth="1"/>
    <col min="14084" max="14084" width="10.42578125" style="6" customWidth="1"/>
    <col min="14085" max="14085" width="18.42578125" style="6" customWidth="1"/>
    <col min="14086" max="14086" width="15.28515625" style="6" customWidth="1"/>
    <col min="14087" max="14087" width="14.42578125" style="6" customWidth="1"/>
    <col min="14088" max="14089" width="19.85546875" style="6" customWidth="1"/>
    <col min="14090" max="14090" width="17.140625" style="6" customWidth="1"/>
    <col min="14091" max="14091" width="34.28515625" style="6" customWidth="1"/>
    <col min="14092" max="14130" width="11.42578125" style="6" customWidth="1"/>
    <col min="14131" max="14337" width="11.42578125" style="6"/>
    <col min="14338" max="14338" width="18.140625" style="6" customWidth="1"/>
    <col min="14339" max="14339" width="6.42578125" style="6" bestFit="1" customWidth="1"/>
    <col min="14340" max="14340" width="10.42578125" style="6" customWidth="1"/>
    <col min="14341" max="14341" width="18.42578125" style="6" customWidth="1"/>
    <col min="14342" max="14342" width="15.28515625" style="6" customWidth="1"/>
    <col min="14343" max="14343" width="14.42578125" style="6" customWidth="1"/>
    <col min="14344" max="14345" width="19.85546875" style="6" customWidth="1"/>
    <col min="14346" max="14346" width="17.140625" style="6" customWidth="1"/>
    <col min="14347" max="14347" width="34.28515625" style="6" customWidth="1"/>
    <col min="14348" max="14386" width="11.42578125" style="6" customWidth="1"/>
    <col min="14387" max="14593" width="11.42578125" style="6"/>
    <col min="14594" max="14594" width="18.140625" style="6" customWidth="1"/>
    <col min="14595" max="14595" width="6.42578125" style="6" bestFit="1" customWidth="1"/>
    <col min="14596" max="14596" width="10.42578125" style="6" customWidth="1"/>
    <col min="14597" max="14597" width="18.42578125" style="6" customWidth="1"/>
    <col min="14598" max="14598" width="15.28515625" style="6" customWidth="1"/>
    <col min="14599" max="14599" width="14.42578125" style="6" customWidth="1"/>
    <col min="14600" max="14601" width="19.85546875" style="6" customWidth="1"/>
    <col min="14602" max="14602" width="17.140625" style="6" customWidth="1"/>
    <col min="14603" max="14603" width="34.28515625" style="6" customWidth="1"/>
    <col min="14604" max="14642" width="11.42578125" style="6" customWidth="1"/>
    <col min="14643" max="14849" width="11.42578125" style="6"/>
    <col min="14850" max="14850" width="18.140625" style="6" customWidth="1"/>
    <col min="14851" max="14851" width="6.42578125" style="6" bestFit="1" customWidth="1"/>
    <col min="14852" max="14852" width="10.42578125" style="6" customWidth="1"/>
    <col min="14853" max="14853" width="18.42578125" style="6" customWidth="1"/>
    <col min="14854" max="14854" width="15.28515625" style="6" customWidth="1"/>
    <col min="14855" max="14855" width="14.42578125" style="6" customWidth="1"/>
    <col min="14856" max="14857" width="19.85546875" style="6" customWidth="1"/>
    <col min="14858" max="14858" width="17.140625" style="6" customWidth="1"/>
    <col min="14859" max="14859" width="34.28515625" style="6" customWidth="1"/>
    <col min="14860" max="14898" width="11.42578125" style="6" customWidth="1"/>
    <col min="14899" max="15105" width="11.42578125" style="6"/>
    <col min="15106" max="15106" width="18.140625" style="6" customWidth="1"/>
    <col min="15107" max="15107" width="6.42578125" style="6" bestFit="1" customWidth="1"/>
    <col min="15108" max="15108" width="10.42578125" style="6" customWidth="1"/>
    <col min="15109" max="15109" width="18.42578125" style="6" customWidth="1"/>
    <col min="15110" max="15110" width="15.28515625" style="6" customWidth="1"/>
    <col min="15111" max="15111" width="14.42578125" style="6" customWidth="1"/>
    <col min="15112" max="15113" width="19.85546875" style="6" customWidth="1"/>
    <col min="15114" max="15114" width="17.140625" style="6" customWidth="1"/>
    <col min="15115" max="15115" width="34.28515625" style="6" customWidth="1"/>
    <col min="15116" max="15154" width="11.42578125" style="6" customWidth="1"/>
    <col min="15155" max="15361" width="11.42578125" style="6"/>
    <col min="15362" max="15362" width="18.140625" style="6" customWidth="1"/>
    <col min="15363" max="15363" width="6.42578125" style="6" bestFit="1" customWidth="1"/>
    <col min="15364" max="15364" width="10.42578125" style="6" customWidth="1"/>
    <col min="15365" max="15365" width="18.42578125" style="6" customWidth="1"/>
    <col min="15366" max="15366" width="15.28515625" style="6" customWidth="1"/>
    <col min="15367" max="15367" width="14.42578125" style="6" customWidth="1"/>
    <col min="15368" max="15369" width="19.85546875" style="6" customWidth="1"/>
    <col min="15370" max="15370" width="17.140625" style="6" customWidth="1"/>
    <col min="15371" max="15371" width="34.28515625" style="6" customWidth="1"/>
    <col min="15372" max="15410" width="11.42578125" style="6" customWidth="1"/>
    <col min="15411" max="15617" width="11.42578125" style="6"/>
    <col min="15618" max="15618" width="18.140625" style="6" customWidth="1"/>
    <col min="15619" max="15619" width="6.42578125" style="6" bestFit="1" customWidth="1"/>
    <col min="15620" max="15620" width="10.42578125" style="6" customWidth="1"/>
    <col min="15621" max="15621" width="18.42578125" style="6" customWidth="1"/>
    <col min="15622" max="15622" width="15.28515625" style="6" customWidth="1"/>
    <col min="15623" max="15623" width="14.42578125" style="6" customWidth="1"/>
    <col min="15624" max="15625" width="19.85546875" style="6" customWidth="1"/>
    <col min="15626" max="15626" width="17.140625" style="6" customWidth="1"/>
    <col min="15627" max="15627" width="34.28515625" style="6" customWidth="1"/>
    <col min="15628" max="15666" width="11.42578125" style="6" customWidth="1"/>
    <col min="15667" max="15873" width="11.42578125" style="6"/>
    <col min="15874" max="15874" width="18.140625" style="6" customWidth="1"/>
    <col min="15875" max="15875" width="6.42578125" style="6" bestFit="1" customWidth="1"/>
    <col min="15876" max="15876" width="10.42578125" style="6" customWidth="1"/>
    <col min="15877" max="15877" width="18.42578125" style="6" customWidth="1"/>
    <col min="15878" max="15878" width="15.28515625" style="6" customWidth="1"/>
    <col min="15879" max="15879" width="14.42578125" style="6" customWidth="1"/>
    <col min="15880" max="15881" width="19.85546875" style="6" customWidth="1"/>
    <col min="15882" max="15882" width="17.140625" style="6" customWidth="1"/>
    <col min="15883" max="15883" width="34.28515625" style="6" customWidth="1"/>
    <col min="15884" max="15922" width="11.42578125" style="6" customWidth="1"/>
    <col min="15923" max="16129" width="11.42578125" style="6"/>
    <col min="16130" max="16130" width="18.140625" style="6" customWidth="1"/>
    <col min="16131" max="16131" width="6.42578125" style="6" bestFit="1" customWidth="1"/>
    <col min="16132" max="16132" width="10.42578125" style="6" customWidth="1"/>
    <col min="16133" max="16133" width="18.42578125" style="6" customWidth="1"/>
    <col min="16134" max="16134" width="15.28515625" style="6" customWidth="1"/>
    <col min="16135" max="16135" width="14.42578125" style="6" customWidth="1"/>
    <col min="16136" max="16137" width="19.85546875" style="6" customWidth="1"/>
    <col min="16138" max="16138" width="17.140625" style="6" customWidth="1"/>
    <col min="16139" max="16139" width="34.28515625" style="6" customWidth="1"/>
    <col min="16140" max="16178" width="11.42578125" style="6" customWidth="1"/>
    <col min="16179" max="16384" width="11.42578125" style="6"/>
  </cols>
  <sheetData>
    <row r="1" spans="1:50" s="3" customFormat="1" ht="15">
      <c r="A1" s="198" t="s">
        <v>53</v>
      </c>
      <c r="B1" s="198"/>
      <c r="C1" s="198"/>
      <c r="D1" s="198"/>
      <c r="E1" s="198"/>
      <c r="F1" s="198"/>
      <c r="G1" s="198"/>
      <c r="H1" s="198"/>
      <c r="I1" s="198"/>
      <c r="J1" s="198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s="3" customFormat="1" ht="15">
      <c r="A2" s="198" t="s">
        <v>64</v>
      </c>
      <c r="B2" s="198"/>
      <c r="C2" s="198"/>
      <c r="D2" s="198"/>
      <c r="E2" s="198"/>
      <c r="F2" s="198"/>
      <c r="G2" s="198"/>
      <c r="H2" s="198"/>
      <c r="I2" s="198"/>
      <c r="J2" s="198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>
      <c r="A3" s="7"/>
      <c r="B3" s="7"/>
      <c r="C3" s="7"/>
      <c r="D3" s="7"/>
      <c r="E3" s="7" t="s">
        <v>19</v>
      </c>
      <c r="F3" s="7"/>
      <c r="G3" s="152">
        <v>0.10249999999999999</v>
      </c>
      <c r="H3" s="137">
        <v>0.245</v>
      </c>
      <c r="I3" s="7"/>
      <c r="J3" s="152">
        <v>0.10249999999999999</v>
      </c>
    </row>
    <row r="4" spans="1:50">
      <c r="A4" s="7"/>
      <c r="B4" s="7"/>
      <c r="C4" s="7"/>
      <c r="D4" s="7"/>
      <c r="E4" s="7"/>
      <c r="F4" s="7"/>
      <c r="G4" s="7"/>
      <c r="H4" s="8"/>
      <c r="I4" s="9" t="s">
        <v>49</v>
      </c>
      <c r="J4" s="10" t="s">
        <v>55</v>
      </c>
    </row>
    <row r="5" spans="1:50" ht="12" thickBot="1">
      <c r="A5" s="11" t="s">
        <v>3</v>
      </c>
      <c r="B5" s="11" t="s">
        <v>4</v>
      </c>
      <c r="C5" s="11" t="s">
        <v>81</v>
      </c>
      <c r="D5" s="11" t="s">
        <v>5</v>
      </c>
      <c r="E5" s="11" t="s">
        <v>6</v>
      </c>
      <c r="F5" s="11" t="s">
        <v>7</v>
      </c>
      <c r="G5" s="11" t="s">
        <v>45</v>
      </c>
      <c r="H5" s="12" t="s">
        <v>8</v>
      </c>
      <c r="I5" s="12" t="s">
        <v>50</v>
      </c>
      <c r="J5" s="12" t="s">
        <v>9</v>
      </c>
    </row>
    <row r="6" spans="1:50">
      <c r="A6" s="13"/>
      <c r="B6" s="13"/>
      <c r="C6" s="13"/>
      <c r="D6" s="13"/>
      <c r="E6" s="13"/>
      <c r="F6" s="13"/>
      <c r="G6" s="14"/>
      <c r="H6" s="14"/>
      <c r="I6" s="15"/>
      <c r="J6" s="16"/>
      <c r="K6" s="17"/>
    </row>
    <row r="7" spans="1:50">
      <c r="A7" s="18"/>
      <c r="B7" s="18"/>
      <c r="C7" s="18"/>
      <c r="D7" s="18"/>
      <c r="E7" s="18"/>
      <c r="F7" s="18"/>
      <c r="G7" s="14"/>
      <c r="H7" s="14"/>
      <c r="I7" s="15"/>
      <c r="J7" s="16"/>
      <c r="K7" s="17"/>
    </row>
    <row r="8" spans="1:50">
      <c r="A8" s="18"/>
      <c r="B8" s="18"/>
      <c r="C8" s="18"/>
      <c r="D8" s="18"/>
      <c r="E8" s="18"/>
      <c r="F8" s="18"/>
      <c r="G8" s="14"/>
      <c r="H8" s="14"/>
      <c r="I8" s="15"/>
      <c r="J8" s="16"/>
      <c r="K8" s="17"/>
    </row>
    <row r="9" spans="1:50">
      <c r="A9" s="18"/>
      <c r="B9" s="18"/>
      <c r="C9" s="18"/>
      <c r="D9" s="18"/>
      <c r="E9" s="18"/>
      <c r="F9" s="18"/>
      <c r="G9" s="14"/>
      <c r="H9" s="14"/>
      <c r="I9" s="15"/>
      <c r="J9" s="16"/>
      <c r="K9" s="17"/>
    </row>
    <row r="10" spans="1:50">
      <c r="A10" s="18"/>
      <c r="B10" s="18"/>
      <c r="C10" s="18"/>
      <c r="D10" s="18"/>
      <c r="E10" s="18"/>
      <c r="F10" s="18"/>
      <c r="G10" s="14"/>
      <c r="H10" s="14"/>
      <c r="I10" s="15"/>
      <c r="J10" s="16"/>
      <c r="K10" s="17"/>
    </row>
    <row r="11" spans="1:50">
      <c r="A11" s="18"/>
      <c r="B11" s="18"/>
      <c r="C11" s="18"/>
      <c r="D11" s="18"/>
      <c r="E11" s="18"/>
      <c r="F11" s="18"/>
      <c r="G11" s="14"/>
      <c r="H11" s="14"/>
      <c r="I11" s="15"/>
      <c r="J11" s="16"/>
      <c r="K11" s="17"/>
    </row>
    <row r="12" spans="1:50">
      <c r="A12" s="18"/>
      <c r="B12" s="18"/>
      <c r="C12" s="18"/>
      <c r="D12" s="18"/>
      <c r="E12" s="18"/>
      <c r="F12" s="18"/>
      <c r="G12" s="14"/>
      <c r="H12" s="14"/>
      <c r="I12" s="15"/>
      <c r="J12" s="16"/>
      <c r="K12" s="17"/>
    </row>
    <row r="13" spans="1:50">
      <c r="A13" s="18"/>
      <c r="B13" s="18"/>
      <c r="C13" s="18"/>
      <c r="D13" s="18"/>
      <c r="E13" s="18"/>
      <c r="F13" s="18"/>
      <c r="G13" s="14"/>
      <c r="H13" s="14"/>
      <c r="I13" s="15"/>
      <c r="J13" s="16"/>
      <c r="K13" s="17"/>
    </row>
    <row r="14" spans="1:50">
      <c r="A14" s="18"/>
      <c r="B14" s="18"/>
      <c r="C14" s="18"/>
      <c r="D14" s="18"/>
      <c r="E14" s="18"/>
      <c r="F14" s="18"/>
      <c r="G14" s="14"/>
      <c r="H14" s="14"/>
      <c r="I14" s="15"/>
      <c r="J14" s="16"/>
      <c r="K14" s="17"/>
    </row>
    <row r="15" spans="1:50">
      <c r="A15" s="18"/>
      <c r="B15" s="18"/>
      <c r="C15" s="18"/>
      <c r="D15" s="18"/>
      <c r="E15" s="18"/>
      <c r="F15" s="18"/>
      <c r="G15" s="14"/>
      <c r="H15" s="14"/>
      <c r="I15" s="15"/>
      <c r="J15" s="16"/>
      <c r="K15" s="17"/>
    </row>
    <row r="16" spans="1:50">
      <c r="A16" s="18"/>
      <c r="B16" s="18"/>
      <c r="C16" s="18"/>
      <c r="D16" s="18"/>
      <c r="E16" s="18"/>
      <c r="F16" s="18"/>
      <c r="G16" s="14"/>
      <c r="H16" s="14"/>
      <c r="I16" s="15"/>
      <c r="J16" s="16"/>
      <c r="K16" s="17"/>
    </row>
    <row r="17" spans="1:33">
      <c r="A17" s="18"/>
      <c r="B17" s="18"/>
      <c r="C17" s="18"/>
      <c r="D17" s="18"/>
      <c r="E17" s="18"/>
      <c r="F17" s="18"/>
      <c r="G17" s="14"/>
      <c r="H17" s="14"/>
      <c r="I17" s="15"/>
      <c r="J17" s="16"/>
      <c r="K17" s="17"/>
    </row>
    <row r="18" spans="1:33">
      <c r="A18" s="18"/>
      <c r="B18" s="18"/>
      <c r="C18" s="18"/>
      <c r="D18" s="18"/>
      <c r="E18" s="18"/>
      <c r="F18" s="18"/>
      <c r="G18" s="14"/>
      <c r="H18" s="14"/>
      <c r="I18" s="15"/>
      <c r="J18" s="16"/>
      <c r="K18" s="17"/>
    </row>
    <row r="19" spans="1:33">
      <c r="A19" s="18"/>
      <c r="B19" s="18"/>
      <c r="C19" s="18"/>
      <c r="D19" s="18"/>
      <c r="E19" s="18"/>
      <c r="F19" s="18"/>
      <c r="G19" s="14"/>
      <c r="H19" s="14"/>
      <c r="I19" s="15"/>
      <c r="J19" s="16"/>
      <c r="K19" s="17"/>
    </row>
    <row r="20" spans="1:33">
      <c r="A20" s="18"/>
      <c r="B20" s="18"/>
      <c r="C20" s="18"/>
      <c r="D20" s="18"/>
      <c r="E20" s="18"/>
      <c r="F20" s="18"/>
      <c r="G20" s="14"/>
      <c r="H20" s="14"/>
      <c r="I20" s="15"/>
      <c r="J20" s="16"/>
      <c r="K20" s="17"/>
    </row>
    <row r="21" spans="1:33">
      <c r="A21" s="18"/>
      <c r="B21" s="18"/>
      <c r="C21" s="18"/>
      <c r="D21" s="18"/>
      <c r="E21" s="18"/>
      <c r="F21" s="18"/>
      <c r="G21" s="14"/>
      <c r="H21" s="14"/>
      <c r="I21" s="15"/>
      <c r="J21" s="16"/>
      <c r="K21" s="17"/>
    </row>
    <row r="22" spans="1:33">
      <c r="A22" s="18"/>
      <c r="B22" s="18"/>
      <c r="C22" s="18"/>
      <c r="D22" s="18"/>
      <c r="E22" s="18"/>
      <c r="F22" s="18"/>
      <c r="G22" s="14"/>
      <c r="H22" s="14"/>
      <c r="I22" s="15"/>
      <c r="J22" s="16"/>
      <c r="K22" s="17"/>
    </row>
    <row r="23" spans="1:33">
      <c r="A23" s="18"/>
      <c r="B23" s="18"/>
      <c r="C23" s="18"/>
      <c r="D23" s="18"/>
      <c r="E23" s="18"/>
      <c r="F23" s="18"/>
      <c r="G23" s="14"/>
      <c r="H23" s="14"/>
      <c r="I23" s="15"/>
      <c r="J23" s="16"/>
      <c r="K23" s="17"/>
    </row>
    <row r="24" spans="1:33">
      <c r="A24" s="18"/>
      <c r="B24" s="18"/>
      <c r="C24" s="18"/>
      <c r="D24" s="18"/>
      <c r="E24" s="18"/>
      <c r="F24" s="18"/>
      <c r="G24" s="19"/>
      <c r="H24" s="19"/>
      <c r="I24" s="15"/>
      <c r="J24" s="19"/>
      <c r="K24" s="17"/>
    </row>
    <row r="25" spans="1:33" s="4" customFormat="1">
      <c r="A25" s="18"/>
      <c r="B25" s="18"/>
      <c r="C25" s="18"/>
      <c r="D25" s="18"/>
      <c r="E25" s="18"/>
      <c r="F25" s="18"/>
      <c r="G25" s="19"/>
      <c r="H25" s="19"/>
      <c r="I25" s="15"/>
      <c r="J25" s="19"/>
      <c r="K25" s="17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>
      <c r="A26" s="18"/>
      <c r="B26" s="18"/>
      <c r="C26" s="18"/>
      <c r="D26" s="18"/>
      <c r="E26" s="18"/>
      <c r="F26" s="18"/>
      <c r="G26" s="19"/>
      <c r="H26" s="19"/>
      <c r="I26" s="15"/>
      <c r="J26" s="19"/>
      <c r="K26" s="17"/>
    </row>
    <row r="27" spans="1:33" s="4" customFormat="1">
      <c r="A27" s="18"/>
      <c r="B27" s="18"/>
      <c r="C27" s="18"/>
      <c r="D27" s="18"/>
      <c r="E27" s="18"/>
      <c r="F27" s="18"/>
      <c r="G27" s="19"/>
      <c r="H27" s="19"/>
      <c r="I27" s="15"/>
      <c r="J27" s="19"/>
      <c r="K27" s="1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s="5" customFormat="1">
      <c r="A28" s="20"/>
      <c r="B28" s="20"/>
      <c r="C28" s="20"/>
      <c r="D28" s="20"/>
      <c r="E28" s="18"/>
      <c r="F28" s="18"/>
      <c r="G28" s="21"/>
      <c r="H28" s="21"/>
      <c r="I28" s="15"/>
      <c r="J28" s="21"/>
      <c r="K28" s="22"/>
    </row>
    <row r="29" spans="1:33" s="5" customFormat="1">
      <c r="A29" s="20"/>
      <c r="B29" s="20"/>
      <c r="C29" s="20"/>
      <c r="D29" s="20"/>
      <c r="E29" s="20"/>
      <c r="F29" s="20"/>
      <c r="G29" s="21"/>
      <c r="H29" s="21"/>
      <c r="I29" s="15"/>
      <c r="J29" s="21"/>
      <c r="K29" s="22"/>
    </row>
    <row r="30" spans="1:33">
      <c r="A30" s="20"/>
      <c r="B30" s="20"/>
      <c r="C30" s="20"/>
      <c r="D30" s="20"/>
      <c r="E30" s="18"/>
      <c r="F30" s="18"/>
      <c r="G30" s="21"/>
      <c r="H30" s="21"/>
      <c r="I30" s="15"/>
      <c r="J30" s="21"/>
      <c r="K30" s="17"/>
    </row>
    <row r="31" spans="1:33" s="4" customFormat="1">
      <c r="A31" s="20"/>
      <c r="B31" s="20"/>
      <c r="C31" s="20"/>
      <c r="D31" s="20"/>
      <c r="E31" s="20"/>
      <c r="F31" s="20"/>
      <c r="G31" s="21"/>
      <c r="H31" s="21"/>
      <c r="I31" s="15"/>
      <c r="J31" s="21"/>
      <c r="K31" s="1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>
      <c r="A32" s="20"/>
      <c r="B32" s="20"/>
      <c r="C32" s="20"/>
      <c r="D32" s="20"/>
      <c r="E32" s="18"/>
      <c r="F32" s="18"/>
      <c r="G32" s="21"/>
      <c r="H32" s="19"/>
      <c r="I32" s="15"/>
      <c r="J32" s="21"/>
      <c r="K32" s="17"/>
    </row>
    <row r="33" spans="1:33" s="4" customFormat="1">
      <c r="A33" s="20"/>
      <c r="B33" s="20"/>
      <c r="C33" s="20"/>
      <c r="D33" s="20"/>
      <c r="E33" s="20"/>
      <c r="F33" s="20"/>
      <c r="G33" s="21"/>
      <c r="H33" s="21"/>
      <c r="I33" s="15"/>
      <c r="J33" s="21"/>
      <c r="K33" s="1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>
      <c r="A34" s="20"/>
      <c r="B34" s="20"/>
      <c r="C34" s="20"/>
      <c r="D34" s="20"/>
      <c r="E34" s="18"/>
      <c r="F34" s="18"/>
      <c r="G34" s="21"/>
      <c r="H34" s="19"/>
      <c r="I34" s="15"/>
      <c r="J34" s="21"/>
      <c r="K34" s="17"/>
    </row>
    <row r="35" spans="1:33" s="4" customFormat="1">
      <c r="A35" s="20"/>
      <c r="B35" s="20"/>
      <c r="C35" s="20"/>
      <c r="D35" s="20"/>
      <c r="E35" s="20"/>
      <c r="F35" s="20"/>
      <c r="G35" s="21"/>
      <c r="H35" s="21"/>
      <c r="I35" s="15"/>
      <c r="J35" s="21"/>
      <c r="K35" s="1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>
      <c r="A36" s="20"/>
      <c r="B36" s="20"/>
      <c r="C36" s="20"/>
      <c r="D36" s="20"/>
      <c r="E36" s="18"/>
      <c r="F36" s="18"/>
      <c r="G36" s="21"/>
      <c r="H36" s="19"/>
      <c r="I36" s="15"/>
      <c r="J36" s="21"/>
      <c r="K36" s="17"/>
    </row>
    <row r="37" spans="1:33">
      <c r="A37" s="23"/>
      <c r="B37" s="23"/>
      <c r="C37" s="23"/>
      <c r="D37" s="23"/>
      <c r="E37" s="23"/>
      <c r="F37" s="23"/>
      <c r="G37" s="24"/>
      <c r="H37" s="24"/>
      <c r="I37" s="25"/>
      <c r="J37" s="24"/>
      <c r="K37" s="17"/>
    </row>
    <row r="38" spans="1:33">
      <c r="A38" s="26" t="s">
        <v>10</v>
      </c>
      <c r="B38" s="27"/>
      <c r="C38" s="27"/>
      <c r="E38" s="28" t="s">
        <v>11</v>
      </c>
      <c r="F38" s="29"/>
      <c r="G38" s="30">
        <f>SUM(G6:G36)</f>
        <v>0</v>
      </c>
      <c r="H38" s="30">
        <f t="shared" ref="H38:J38" si="0">SUM(H6:H36)</f>
        <v>0</v>
      </c>
      <c r="I38" s="30"/>
      <c r="J38" s="31">
        <f t="shared" si="0"/>
        <v>0</v>
      </c>
      <c r="K38" s="17"/>
    </row>
    <row r="39" spans="1:33">
      <c r="A39" s="32"/>
      <c r="B39" s="32"/>
      <c r="C39" s="32"/>
      <c r="E39" s="28" t="s">
        <v>20</v>
      </c>
      <c r="F39" s="29"/>
      <c r="G39" s="33">
        <f>G38*G3</f>
        <v>0</v>
      </c>
      <c r="H39" s="33">
        <f>H38*H3</f>
        <v>0</v>
      </c>
      <c r="I39" s="34"/>
      <c r="J39" s="33">
        <f>J38*J3</f>
        <v>0</v>
      </c>
      <c r="K39" s="17"/>
    </row>
    <row r="40" spans="1:33">
      <c r="A40" s="32"/>
      <c r="B40" s="32"/>
      <c r="C40" s="32"/>
      <c r="E40" s="28"/>
      <c r="F40" s="28"/>
      <c r="G40" s="35"/>
      <c r="H40" s="35"/>
      <c r="I40" s="36"/>
      <c r="J40" s="30"/>
      <c r="K40" s="17"/>
    </row>
    <row r="41" spans="1:33" ht="12" thickBot="1">
      <c r="A41" s="32"/>
      <c r="B41" s="32"/>
      <c r="C41" s="32"/>
      <c r="E41" s="28" t="s">
        <v>12</v>
      </c>
      <c r="F41" s="29"/>
      <c r="G41" s="37">
        <f>SUM(G38:G39)</f>
        <v>0</v>
      </c>
      <c r="H41" s="37">
        <f>SUM(H38:H39)</f>
        <v>0</v>
      </c>
      <c r="I41" s="38"/>
      <c r="J41" s="37">
        <f>SUM(J38:J39)</f>
        <v>0</v>
      </c>
      <c r="K41" s="17"/>
    </row>
    <row r="42" spans="1:33" ht="12" thickTop="1">
      <c r="A42" s="32"/>
      <c r="B42" s="32"/>
      <c r="C42" s="32"/>
      <c r="E42" s="39"/>
      <c r="F42" s="39"/>
      <c r="G42" s="40"/>
      <c r="H42" s="40"/>
      <c r="I42" s="40"/>
      <c r="J42" s="40"/>
      <c r="K42" s="17"/>
    </row>
    <row r="43" spans="1:33">
      <c r="E43" s="39" t="s">
        <v>13</v>
      </c>
      <c r="F43" s="39"/>
      <c r="G43" s="40"/>
      <c r="H43" s="41"/>
      <c r="I43" s="41"/>
      <c r="J43" s="42">
        <f>SUM(G41:J41)</f>
        <v>0</v>
      </c>
      <c r="K43" s="17"/>
    </row>
    <row r="44" spans="1:33">
      <c r="G44" s="41"/>
      <c r="H44" s="41"/>
      <c r="I44" s="41"/>
      <c r="J44" s="41"/>
      <c r="K44" s="17"/>
    </row>
    <row r="45" spans="1:33">
      <c r="E45" s="43" t="s">
        <v>14</v>
      </c>
      <c r="F45" s="44"/>
      <c r="G45" s="45"/>
      <c r="H45" s="45"/>
      <c r="I45" s="45"/>
      <c r="J45" s="41"/>
      <c r="K45" s="17"/>
    </row>
    <row r="46" spans="1:33">
      <c r="D46" s="39"/>
      <c r="E46" s="44" t="s">
        <v>15</v>
      </c>
      <c r="G46" s="46" t="s">
        <v>16</v>
      </c>
      <c r="H46" s="47"/>
      <c r="I46" s="41">
        <f>Savings!I12</f>
        <v>8051.0000000000045</v>
      </c>
      <c r="J46" s="41"/>
      <c r="K46" s="25"/>
    </row>
    <row r="47" spans="1:33">
      <c r="D47" s="39"/>
      <c r="G47" s="46" t="s">
        <v>54</v>
      </c>
      <c r="H47" s="47"/>
      <c r="I47" s="41">
        <f>Savings!I24</f>
        <v>20750</v>
      </c>
      <c r="J47" s="41"/>
      <c r="K47" s="25"/>
    </row>
    <row r="48" spans="1:33">
      <c r="D48" s="39"/>
      <c r="G48" s="43" t="s">
        <v>58</v>
      </c>
      <c r="H48" s="47"/>
      <c r="I48" s="41">
        <f>+SUM(Savings!F33:H33)</f>
        <v>0</v>
      </c>
      <c r="J48" s="41"/>
      <c r="K48" s="25"/>
    </row>
    <row r="49" spans="4:11">
      <c r="D49" s="39"/>
      <c r="G49" s="46" t="s">
        <v>18</v>
      </c>
      <c r="H49" s="47"/>
      <c r="I49" s="40">
        <f>Savings!E45</f>
        <v>0</v>
      </c>
      <c r="J49" s="40"/>
      <c r="K49" s="17"/>
    </row>
    <row r="50" spans="4:11">
      <c r="D50" s="39"/>
      <c r="G50" s="46" t="s">
        <v>46</v>
      </c>
      <c r="H50" s="47"/>
      <c r="I50" s="40">
        <f>Savings!D55</f>
        <v>0</v>
      </c>
      <c r="J50" s="40"/>
      <c r="K50" s="47"/>
    </row>
    <row r="51" spans="4:11">
      <c r="D51" s="39"/>
      <c r="F51" s="46"/>
      <c r="G51" s="47"/>
      <c r="H51" s="47"/>
      <c r="I51" s="42"/>
      <c r="J51" s="42">
        <f>SUM(I46:I50)</f>
        <v>28801.000000000004</v>
      </c>
      <c r="K51" s="47"/>
    </row>
    <row r="52" spans="4:11">
      <c r="D52" s="39"/>
      <c r="G52" s="41"/>
      <c r="H52" s="41"/>
      <c r="I52" s="41"/>
      <c r="J52" s="41"/>
      <c r="K52" s="47"/>
    </row>
    <row r="53" spans="4:11" ht="12" thickBot="1">
      <c r="F53" s="48"/>
      <c r="G53" s="45" t="s">
        <v>17</v>
      </c>
      <c r="H53" s="47"/>
      <c r="I53" s="41"/>
      <c r="J53" s="49">
        <f>J43-J51</f>
        <v>-28801.000000000004</v>
      </c>
      <c r="K53" s="17"/>
    </row>
    <row r="54" spans="4:11" ht="12" thickTop="1">
      <c r="E54" s="48"/>
      <c r="F54" s="51"/>
      <c r="G54" s="52"/>
      <c r="H54" s="47"/>
      <c r="I54" s="41"/>
      <c r="J54" s="41"/>
      <c r="K54" s="17"/>
    </row>
    <row r="55" spans="4:11">
      <c r="E55" s="50"/>
      <c r="K55" s="17"/>
    </row>
    <row r="56" spans="4:11">
      <c r="E56" s="39"/>
      <c r="H56" s="41"/>
      <c r="I56" s="47"/>
      <c r="J56" s="40"/>
      <c r="K56" s="17"/>
    </row>
    <row r="57" spans="4:11">
      <c r="I57" s="47"/>
      <c r="J57" s="47"/>
      <c r="K57" s="17"/>
    </row>
    <row r="58" spans="4:11">
      <c r="I58" s="41"/>
      <c r="J58" s="41"/>
      <c r="K58" s="17"/>
    </row>
    <row r="59" spans="4:11">
      <c r="G59" s="41"/>
      <c r="H59" s="41"/>
      <c r="I59" s="41"/>
      <c r="J59" s="41"/>
      <c r="K59" s="17"/>
    </row>
  </sheetData>
  <mergeCells count="2">
    <mergeCell ref="A2:J2"/>
    <mergeCell ref="A1:J1"/>
  </mergeCells>
  <phoneticPr fontId="4" type="noConversion"/>
  <dataValidations count="3">
    <dataValidation type="list" allowBlank="1" showInputMessage="1" showErrorMessage="1" sqref="I35:I36" xr:uid="{00000000-0002-0000-0000-000000000000}">
      <formula1>"SL1, SL1-LT, SL2, SL3"</formula1>
    </dataValidation>
    <dataValidation type="list" allowBlank="1" showInputMessage="1" showErrorMessage="1" sqref="I30:I34" xr:uid="{5DCACAA1-32F1-4CDE-985F-EB39C0B96A6D}">
      <formula1>"OL, SL 1, SL 1-Long Term, SL 2, SL 2-Long Term, SL 3, SL 3-Long Term, CI"</formula1>
    </dataValidation>
    <dataValidation type="list" allowBlank="1" showInputMessage="1" showErrorMessage="1" sqref="I6:I29" xr:uid="{F3452060-3EE5-4EF6-98F8-C61C299E143A}">
      <formula1>"OL, SL 1, SL 1-Long Term, SL 2, SL 2-Long Term, SL 3, SL 3-Long Term, CI, CI 1st"</formula1>
    </dataValidation>
  </dataValidations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2"/>
  <sheetViews>
    <sheetView workbookViewId="0">
      <selection activeCell="F25" sqref="F25"/>
    </sheetView>
  </sheetViews>
  <sheetFormatPr defaultColWidth="8.85546875" defaultRowHeight="11.25"/>
  <cols>
    <col min="1" max="4" width="13.28515625" style="6" customWidth="1"/>
    <col min="5" max="5" width="11.42578125" style="53" bestFit="1" customWidth="1"/>
    <col min="6" max="6" width="7.42578125" style="53" bestFit="1" customWidth="1"/>
    <col min="7" max="7" width="9.28515625" style="53" bestFit="1" customWidth="1"/>
    <col min="8" max="8" width="9.5703125" style="53" bestFit="1" customWidth="1"/>
    <col min="9" max="9" width="9.5703125" style="53" customWidth="1"/>
    <col min="10" max="10" width="8.7109375" style="53" bestFit="1" customWidth="1"/>
    <col min="11" max="12" width="8.7109375" style="6" bestFit="1" customWidth="1"/>
    <col min="13" max="14" width="8.7109375" style="6" customWidth="1"/>
    <col min="15" max="15" width="8.7109375" style="6" bestFit="1" customWidth="1"/>
    <col min="16" max="16" width="8.7109375" style="6" customWidth="1"/>
    <col min="17" max="17" width="7" style="6" customWidth="1"/>
    <col min="18" max="18" width="8.7109375" style="6" customWidth="1"/>
    <col min="19" max="19" width="9.42578125" style="6" customWidth="1"/>
    <col min="20" max="20" width="33.140625" style="6" customWidth="1"/>
    <col min="21" max="16384" width="8.85546875" style="6"/>
  </cols>
  <sheetData>
    <row r="1" spans="1:20" s="101" customFormat="1" ht="13.9" customHeight="1">
      <c r="A1" s="198" t="str">
        <f>CONCATENATE('Sessional Request'!A1:J1," ","Teaching Load")</f>
        <v>Department of …..UTM  Teaching Load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</row>
    <row r="2" spans="1:20" ht="12" thickBot="1"/>
    <row r="3" spans="1:20" s="107" customFormat="1" ht="23.25" thickBot="1">
      <c r="A3" s="105" t="s">
        <v>2</v>
      </c>
      <c r="B3" s="106" t="s">
        <v>85</v>
      </c>
      <c r="C3" s="106" t="s">
        <v>86</v>
      </c>
      <c r="D3" s="106" t="s">
        <v>88</v>
      </c>
      <c r="E3" s="106" t="s">
        <v>60</v>
      </c>
      <c r="F3" s="106" t="s">
        <v>61</v>
      </c>
      <c r="G3" s="106" t="s">
        <v>62</v>
      </c>
      <c r="H3" s="106" t="s">
        <v>0</v>
      </c>
      <c r="I3" s="139" t="s">
        <v>87</v>
      </c>
      <c r="J3" s="199" t="s">
        <v>1</v>
      </c>
      <c r="K3" s="200"/>
      <c r="L3" s="200"/>
      <c r="M3" s="200"/>
      <c r="N3" s="200"/>
      <c r="O3" s="200"/>
      <c r="P3" s="199" t="s">
        <v>83</v>
      </c>
      <c r="Q3" s="201"/>
      <c r="R3" s="200" t="s">
        <v>84</v>
      </c>
      <c r="S3" s="201"/>
      <c r="T3" s="140" t="s">
        <v>56</v>
      </c>
    </row>
    <row r="4" spans="1:20" ht="12.6" customHeight="1">
      <c r="A4" s="54"/>
      <c r="B4" s="54"/>
      <c r="C4" s="54"/>
      <c r="D4" s="54"/>
      <c r="E4" s="55"/>
      <c r="F4" s="55"/>
      <c r="G4" s="55"/>
      <c r="H4" s="56">
        <f>SUM(E4:G4)</f>
        <v>0</v>
      </c>
      <c r="I4" s="56">
        <f>H4-D4</f>
        <v>0</v>
      </c>
      <c r="J4" s="57"/>
      <c r="K4" s="58"/>
      <c r="L4" s="58"/>
      <c r="M4" s="59"/>
      <c r="N4" s="59"/>
      <c r="O4" s="99"/>
      <c r="P4" s="57"/>
      <c r="Q4" s="151"/>
      <c r="R4" s="149"/>
      <c r="S4" s="58"/>
      <c r="T4" s="102"/>
    </row>
    <row r="5" spans="1:20" ht="12.6" customHeight="1">
      <c r="A5" s="61"/>
      <c r="B5" s="61"/>
      <c r="C5" s="61"/>
      <c r="D5" s="61"/>
      <c r="E5" s="62"/>
      <c r="F5" s="62"/>
      <c r="G5" s="62"/>
      <c r="H5" s="63">
        <f t="shared" ref="H5:H29" si="0">SUM(E5:G5)</f>
        <v>0</v>
      </c>
      <c r="I5" s="63">
        <f t="shared" ref="I5:I29" si="1">H5-D5</f>
        <v>0</v>
      </c>
      <c r="J5" s="64"/>
      <c r="K5" s="65"/>
      <c r="L5" s="66"/>
      <c r="M5" s="66"/>
      <c r="N5" s="66"/>
      <c r="O5" s="67"/>
      <c r="P5" s="64"/>
      <c r="Q5" s="67"/>
      <c r="R5" s="60"/>
      <c r="S5" s="66"/>
      <c r="T5" s="102"/>
    </row>
    <row r="6" spans="1:20" ht="12.6" customHeight="1">
      <c r="A6" s="61"/>
      <c r="B6" s="61"/>
      <c r="C6" s="61"/>
      <c r="D6" s="61"/>
      <c r="E6" s="62"/>
      <c r="F6" s="62"/>
      <c r="G6" s="62"/>
      <c r="H6" s="63">
        <f t="shared" si="0"/>
        <v>0</v>
      </c>
      <c r="I6" s="63">
        <f t="shared" si="1"/>
        <v>0</v>
      </c>
      <c r="J6" s="64"/>
      <c r="K6" s="65"/>
      <c r="L6" s="66"/>
      <c r="M6" s="66"/>
      <c r="N6" s="66"/>
      <c r="O6" s="67"/>
      <c r="P6" s="64"/>
      <c r="Q6" s="67"/>
      <c r="R6" s="60"/>
      <c r="S6" s="66"/>
      <c r="T6" s="102"/>
    </row>
    <row r="7" spans="1:20" ht="12.6" customHeight="1">
      <c r="A7" s="61"/>
      <c r="B7" s="61"/>
      <c r="C7" s="61"/>
      <c r="D7" s="61"/>
      <c r="E7" s="62"/>
      <c r="F7" s="62"/>
      <c r="G7" s="62"/>
      <c r="H7" s="63">
        <f t="shared" si="0"/>
        <v>0</v>
      </c>
      <c r="I7" s="63">
        <f t="shared" si="1"/>
        <v>0</v>
      </c>
      <c r="J7" s="64"/>
      <c r="K7" s="65"/>
      <c r="L7" s="66"/>
      <c r="M7" s="66"/>
      <c r="N7" s="66"/>
      <c r="O7" s="67"/>
      <c r="P7" s="64"/>
      <c r="Q7" s="67"/>
      <c r="R7" s="60"/>
      <c r="S7" s="66"/>
      <c r="T7" s="102"/>
    </row>
    <row r="8" spans="1:20" ht="12.6" customHeight="1">
      <c r="A8" s="61"/>
      <c r="B8" s="61"/>
      <c r="C8" s="61"/>
      <c r="D8" s="61"/>
      <c r="E8" s="62"/>
      <c r="F8" s="62"/>
      <c r="G8" s="62"/>
      <c r="H8" s="63">
        <f t="shared" si="0"/>
        <v>0</v>
      </c>
      <c r="I8" s="63">
        <f t="shared" si="1"/>
        <v>0</v>
      </c>
      <c r="J8" s="64"/>
      <c r="K8" s="65"/>
      <c r="L8" s="66"/>
      <c r="M8" s="66"/>
      <c r="N8" s="66"/>
      <c r="O8" s="67"/>
      <c r="P8" s="64"/>
      <c r="Q8" s="67"/>
      <c r="R8" s="60"/>
      <c r="S8" s="66"/>
      <c r="T8" s="102"/>
    </row>
    <row r="9" spans="1:20" ht="12.6" customHeight="1">
      <c r="A9" s="61"/>
      <c r="B9" s="61"/>
      <c r="C9" s="61"/>
      <c r="D9" s="61"/>
      <c r="E9" s="62"/>
      <c r="F9" s="62"/>
      <c r="G9" s="62"/>
      <c r="H9" s="63">
        <f t="shared" si="0"/>
        <v>0</v>
      </c>
      <c r="I9" s="63">
        <f t="shared" si="1"/>
        <v>0</v>
      </c>
      <c r="J9" s="64"/>
      <c r="K9" s="65"/>
      <c r="L9" s="66"/>
      <c r="M9" s="66"/>
      <c r="N9" s="66"/>
      <c r="O9" s="67"/>
      <c r="P9" s="64"/>
      <c r="Q9" s="67"/>
      <c r="R9" s="60"/>
      <c r="S9" s="66"/>
      <c r="T9" s="102"/>
    </row>
    <row r="10" spans="1:20" ht="12.6" customHeight="1">
      <c r="A10" s="54"/>
      <c r="B10" s="54"/>
      <c r="C10" s="54"/>
      <c r="D10" s="54"/>
      <c r="E10" s="55"/>
      <c r="F10" s="55"/>
      <c r="G10" s="55"/>
      <c r="H10" s="63">
        <f t="shared" si="0"/>
        <v>0</v>
      </c>
      <c r="I10" s="63">
        <f t="shared" si="1"/>
        <v>0</v>
      </c>
      <c r="J10" s="68"/>
      <c r="K10" s="65"/>
      <c r="L10" s="60"/>
      <c r="M10" s="65"/>
      <c r="N10" s="65"/>
      <c r="O10" s="100"/>
      <c r="P10" s="64"/>
      <c r="Q10" s="99"/>
      <c r="R10" s="60"/>
      <c r="S10" s="60"/>
      <c r="T10" s="103"/>
    </row>
    <row r="11" spans="1:20" ht="12.6" customHeight="1">
      <c r="A11" s="61"/>
      <c r="B11" s="61"/>
      <c r="C11" s="61"/>
      <c r="D11" s="61"/>
      <c r="E11" s="62"/>
      <c r="F11" s="62"/>
      <c r="G11" s="62"/>
      <c r="H11" s="63">
        <f t="shared" si="0"/>
        <v>0</v>
      </c>
      <c r="I11" s="63">
        <f t="shared" si="1"/>
        <v>0</v>
      </c>
      <c r="J11" s="64"/>
      <c r="K11" s="65"/>
      <c r="L11" s="66"/>
      <c r="M11" s="66"/>
      <c r="N11" s="66"/>
      <c r="O11" s="67"/>
      <c r="P11" s="64"/>
      <c r="Q11" s="67"/>
      <c r="R11" s="60"/>
      <c r="S11" s="66"/>
      <c r="T11" s="102"/>
    </row>
    <row r="12" spans="1:20" ht="12.6" customHeight="1">
      <c r="A12" s="61"/>
      <c r="B12" s="61"/>
      <c r="C12" s="61"/>
      <c r="D12" s="61"/>
      <c r="E12" s="62"/>
      <c r="F12" s="62"/>
      <c r="G12" s="62"/>
      <c r="H12" s="63">
        <f t="shared" si="0"/>
        <v>0</v>
      </c>
      <c r="I12" s="63">
        <f t="shared" si="1"/>
        <v>0</v>
      </c>
      <c r="J12" s="64"/>
      <c r="K12" s="65"/>
      <c r="L12" s="66"/>
      <c r="M12" s="66"/>
      <c r="N12" s="66"/>
      <c r="O12" s="67"/>
      <c r="P12" s="64"/>
      <c r="Q12" s="67"/>
      <c r="R12" s="60"/>
      <c r="S12" s="66"/>
      <c r="T12" s="102"/>
    </row>
    <row r="13" spans="1:20" ht="12.6" customHeight="1">
      <c r="A13" s="61"/>
      <c r="B13" s="61"/>
      <c r="C13" s="61"/>
      <c r="D13" s="61"/>
      <c r="E13" s="62"/>
      <c r="F13" s="62"/>
      <c r="G13" s="62"/>
      <c r="H13" s="63">
        <f t="shared" si="0"/>
        <v>0</v>
      </c>
      <c r="I13" s="63">
        <f t="shared" si="1"/>
        <v>0</v>
      </c>
      <c r="J13" s="69"/>
      <c r="K13" s="60"/>
      <c r="L13" s="65"/>
      <c r="M13" s="66"/>
      <c r="N13" s="66"/>
      <c r="O13" s="67"/>
      <c r="P13" s="64"/>
      <c r="Q13" s="67"/>
      <c r="R13" s="60"/>
      <c r="S13" s="65"/>
      <c r="T13" s="102"/>
    </row>
    <row r="14" spans="1:20" ht="12.6" customHeight="1">
      <c r="A14" s="61"/>
      <c r="B14" s="61"/>
      <c r="C14" s="61"/>
      <c r="D14" s="61"/>
      <c r="E14" s="62"/>
      <c r="F14" s="62"/>
      <c r="G14" s="62"/>
      <c r="H14" s="63">
        <f t="shared" si="0"/>
        <v>0</v>
      </c>
      <c r="I14" s="63">
        <f t="shared" si="1"/>
        <v>0</v>
      </c>
      <c r="J14" s="64"/>
      <c r="K14" s="65"/>
      <c r="L14" s="66"/>
      <c r="M14" s="66"/>
      <c r="N14" s="66"/>
      <c r="O14" s="67"/>
      <c r="P14" s="64"/>
      <c r="Q14" s="67"/>
      <c r="R14" s="60"/>
      <c r="S14" s="66"/>
      <c r="T14" s="102"/>
    </row>
    <row r="15" spans="1:20" ht="12.6" customHeight="1">
      <c r="A15" s="61"/>
      <c r="B15" s="61"/>
      <c r="C15" s="61"/>
      <c r="D15" s="61"/>
      <c r="E15" s="62"/>
      <c r="F15" s="62"/>
      <c r="G15" s="62"/>
      <c r="H15" s="63">
        <f t="shared" si="0"/>
        <v>0</v>
      </c>
      <c r="I15" s="63">
        <f t="shared" si="1"/>
        <v>0</v>
      </c>
      <c r="J15" s="64"/>
      <c r="K15" s="65"/>
      <c r="L15" s="66"/>
      <c r="M15" s="66"/>
      <c r="N15" s="66"/>
      <c r="O15" s="67"/>
      <c r="P15" s="64"/>
      <c r="Q15" s="67"/>
      <c r="R15" s="60"/>
      <c r="S15" s="66"/>
      <c r="T15" s="102"/>
    </row>
    <row r="16" spans="1:20" ht="12.6" customHeight="1">
      <c r="A16" s="61"/>
      <c r="B16" s="61"/>
      <c r="C16" s="61"/>
      <c r="D16" s="61"/>
      <c r="E16" s="62"/>
      <c r="F16" s="62"/>
      <c r="G16" s="62"/>
      <c r="H16" s="63">
        <f t="shared" si="0"/>
        <v>0</v>
      </c>
      <c r="I16" s="63">
        <f t="shared" si="1"/>
        <v>0</v>
      </c>
      <c r="J16" s="64"/>
      <c r="K16" s="65"/>
      <c r="L16" s="66"/>
      <c r="M16" s="66"/>
      <c r="N16" s="66"/>
      <c r="O16" s="67"/>
      <c r="P16" s="64"/>
      <c r="Q16" s="67"/>
      <c r="R16" s="60"/>
      <c r="S16" s="66"/>
      <c r="T16" s="102"/>
    </row>
    <row r="17" spans="1:20" ht="12.6" customHeight="1">
      <c r="A17" s="61"/>
      <c r="B17" s="61"/>
      <c r="C17" s="61"/>
      <c r="D17" s="61"/>
      <c r="E17" s="62"/>
      <c r="F17" s="62"/>
      <c r="G17" s="62"/>
      <c r="H17" s="63">
        <f t="shared" si="0"/>
        <v>0</v>
      </c>
      <c r="I17" s="63">
        <f t="shared" si="1"/>
        <v>0</v>
      </c>
      <c r="J17" s="64"/>
      <c r="K17" s="65"/>
      <c r="L17" s="66"/>
      <c r="M17" s="66"/>
      <c r="N17" s="66"/>
      <c r="O17" s="67"/>
      <c r="P17" s="64"/>
      <c r="Q17" s="67"/>
      <c r="R17" s="60"/>
      <c r="S17" s="66"/>
      <c r="T17" s="102"/>
    </row>
    <row r="18" spans="1:20" ht="12.6" customHeight="1">
      <c r="A18" s="61"/>
      <c r="B18" s="61"/>
      <c r="C18" s="61"/>
      <c r="D18" s="61"/>
      <c r="E18" s="62"/>
      <c r="F18" s="62"/>
      <c r="G18" s="62"/>
      <c r="H18" s="63">
        <f t="shared" si="0"/>
        <v>0</v>
      </c>
      <c r="I18" s="63">
        <f t="shared" si="1"/>
        <v>0</v>
      </c>
      <c r="J18" s="64"/>
      <c r="K18" s="65"/>
      <c r="L18" s="66"/>
      <c r="M18" s="66"/>
      <c r="N18" s="66"/>
      <c r="O18" s="67"/>
      <c r="P18" s="64"/>
      <c r="Q18" s="67"/>
      <c r="R18" s="60"/>
      <c r="S18" s="66"/>
      <c r="T18" s="102"/>
    </row>
    <row r="19" spans="1:20" ht="12.6" customHeight="1">
      <c r="A19" s="61"/>
      <c r="B19" s="61"/>
      <c r="C19" s="61"/>
      <c r="D19" s="61"/>
      <c r="E19" s="62"/>
      <c r="F19" s="62"/>
      <c r="G19" s="62"/>
      <c r="H19" s="63">
        <f t="shared" si="0"/>
        <v>0</v>
      </c>
      <c r="I19" s="63">
        <f t="shared" si="1"/>
        <v>0</v>
      </c>
      <c r="J19" s="64"/>
      <c r="K19" s="65"/>
      <c r="L19" s="66"/>
      <c r="M19" s="66"/>
      <c r="N19" s="66"/>
      <c r="O19" s="67"/>
      <c r="P19" s="64"/>
      <c r="Q19" s="67"/>
      <c r="R19" s="60"/>
      <c r="S19" s="66"/>
      <c r="T19" s="102"/>
    </row>
    <row r="20" spans="1:20" ht="12.6" customHeight="1">
      <c r="A20" s="61"/>
      <c r="B20" s="61"/>
      <c r="C20" s="61"/>
      <c r="D20" s="61"/>
      <c r="E20" s="62"/>
      <c r="F20" s="62"/>
      <c r="G20" s="62"/>
      <c r="H20" s="63">
        <f t="shared" si="0"/>
        <v>0</v>
      </c>
      <c r="I20" s="63">
        <f t="shared" si="1"/>
        <v>0</v>
      </c>
      <c r="J20" s="64"/>
      <c r="K20" s="65"/>
      <c r="L20" s="66"/>
      <c r="M20" s="66"/>
      <c r="N20" s="66"/>
      <c r="O20" s="67"/>
      <c r="P20" s="64"/>
      <c r="Q20" s="67"/>
      <c r="R20" s="60"/>
      <c r="S20" s="66"/>
      <c r="T20" s="102"/>
    </row>
    <row r="21" spans="1:20" ht="12.6" customHeight="1">
      <c r="A21" s="61"/>
      <c r="B21" s="61"/>
      <c r="C21" s="61"/>
      <c r="D21" s="61"/>
      <c r="E21" s="62"/>
      <c r="F21" s="62"/>
      <c r="G21" s="62"/>
      <c r="H21" s="63">
        <f t="shared" si="0"/>
        <v>0</v>
      </c>
      <c r="I21" s="63">
        <f t="shared" si="1"/>
        <v>0</v>
      </c>
      <c r="J21" s="64"/>
      <c r="K21" s="65"/>
      <c r="L21" s="66"/>
      <c r="M21" s="66"/>
      <c r="N21" s="66"/>
      <c r="O21" s="67"/>
      <c r="P21" s="64"/>
      <c r="Q21" s="67"/>
      <c r="R21" s="60"/>
      <c r="S21" s="66"/>
      <c r="T21" s="102"/>
    </row>
    <row r="22" spans="1:20" ht="12.6" customHeight="1">
      <c r="A22" s="61"/>
      <c r="B22" s="61"/>
      <c r="C22" s="61"/>
      <c r="D22" s="61"/>
      <c r="E22" s="62"/>
      <c r="F22" s="62"/>
      <c r="G22" s="62"/>
      <c r="H22" s="63">
        <f t="shared" si="0"/>
        <v>0</v>
      </c>
      <c r="I22" s="63">
        <f t="shared" si="1"/>
        <v>0</v>
      </c>
      <c r="J22" s="64"/>
      <c r="K22" s="65"/>
      <c r="L22" s="66"/>
      <c r="M22" s="66"/>
      <c r="N22" s="66"/>
      <c r="O22" s="67"/>
      <c r="P22" s="64"/>
      <c r="Q22" s="67"/>
      <c r="R22" s="60"/>
      <c r="S22" s="66"/>
      <c r="T22" s="102"/>
    </row>
    <row r="23" spans="1:20" ht="12.6" customHeight="1">
      <c r="A23" s="61"/>
      <c r="B23" s="61"/>
      <c r="C23" s="61"/>
      <c r="D23" s="61"/>
      <c r="E23" s="62"/>
      <c r="F23" s="62"/>
      <c r="G23" s="62"/>
      <c r="H23" s="63">
        <f t="shared" si="0"/>
        <v>0</v>
      </c>
      <c r="I23" s="63">
        <f t="shared" si="1"/>
        <v>0</v>
      </c>
      <c r="J23" s="64"/>
      <c r="K23" s="65"/>
      <c r="L23" s="66"/>
      <c r="M23" s="66"/>
      <c r="N23" s="66"/>
      <c r="O23" s="67"/>
      <c r="P23" s="64"/>
      <c r="Q23" s="67"/>
      <c r="R23" s="60"/>
      <c r="S23" s="66"/>
      <c r="T23" s="102"/>
    </row>
    <row r="24" spans="1:20" ht="12.6" customHeight="1">
      <c r="A24" s="61"/>
      <c r="B24" s="61"/>
      <c r="C24" s="61"/>
      <c r="D24" s="61"/>
      <c r="E24" s="62"/>
      <c r="F24" s="62"/>
      <c r="G24" s="62"/>
      <c r="H24" s="63">
        <f t="shared" si="0"/>
        <v>0</v>
      </c>
      <c r="I24" s="63">
        <f t="shared" si="1"/>
        <v>0</v>
      </c>
      <c r="J24" s="64"/>
      <c r="K24" s="65"/>
      <c r="L24" s="66"/>
      <c r="M24" s="66"/>
      <c r="N24" s="66"/>
      <c r="O24" s="67"/>
      <c r="P24" s="64"/>
      <c r="Q24" s="67"/>
      <c r="R24" s="60"/>
      <c r="S24" s="66"/>
      <c r="T24" s="102"/>
    </row>
    <row r="25" spans="1:20" ht="12.6" customHeight="1">
      <c r="A25" s="61"/>
      <c r="B25" s="61"/>
      <c r="C25" s="61"/>
      <c r="D25" s="61"/>
      <c r="E25" s="62"/>
      <c r="F25" s="62"/>
      <c r="G25" s="62"/>
      <c r="H25" s="63">
        <f t="shared" si="0"/>
        <v>0</v>
      </c>
      <c r="I25" s="63">
        <f t="shared" si="1"/>
        <v>0</v>
      </c>
      <c r="J25" s="64"/>
      <c r="K25" s="65"/>
      <c r="L25" s="66"/>
      <c r="M25" s="66"/>
      <c r="N25" s="66"/>
      <c r="O25" s="67"/>
      <c r="P25" s="64"/>
      <c r="Q25" s="67"/>
      <c r="R25" s="60"/>
      <c r="S25" s="66"/>
      <c r="T25" s="102"/>
    </row>
    <row r="26" spans="1:20" ht="12.6" customHeight="1">
      <c r="A26" s="61"/>
      <c r="B26" s="61"/>
      <c r="C26" s="61"/>
      <c r="D26" s="61"/>
      <c r="E26" s="62"/>
      <c r="F26" s="62"/>
      <c r="G26" s="62"/>
      <c r="H26" s="63">
        <f t="shared" si="0"/>
        <v>0</v>
      </c>
      <c r="I26" s="63">
        <f t="shared" si="1"/>
        <v>0</v>
      </c>
      <c r="J26" s="64"/>
      <c r="K26" s="65"/>
      <c r="L26" s="66"/>
      <c r="M26" s="66"/>
      <c r="N26" s="66"/>
      <c r="O26" s="67"/>
      <c r="P26" s="64"/>
      <c r="Q26" s="67"/>
      <c r="R26" s="60"/>
      <c r="S26" s="66"/>
      <c r="T26" s="102"/>
    </row>
    <row r="27" spans="1:20" ht="12.6" customHeight="1">
      <c r="A27" s="61"/>
      <c r="B27" s="61"/>
      <c r="C27" s="61"/>
      <c r="D27" s="61"/>
      <c r="E27" s="62"/>
      <c r="F27" s="62"/>
      <c r="G27" s="62"/>
      <c r="H27" s="63">
        <f t="shared" si="0"/>
        <v>0</v>
      </c>
      <c r="I27" s="63">
        <f t="shared" si="1"/>
        <v>0</v>
      </c>
      <c r="J27" s="64"/>
      <c r="K27" s="65"/>
      <c r="L27" s="66"/>
      <c r="M27" s="66"/>
      <c r="N27" s="66"/>
      <c r="O27" s="67"/>
      <c r="P27" s="64"/>
      <c r="Q27" s="67"/>
      <c r="R27" s="60"/>
      <c r="S27" s="66"/>
      <c r="T27" s="102"/>
    </row>
    <row r="28" spans="1:20" ht="12.6" customHeight="1">
      <c r="A28" s="61"/>
      <c r="B28" s="61"/>
      <c r="C28" s="61"/>
      <c r="D28" s="61"/>
      <c r="E28" s="62"/>
      <c r="F28" s="62"/>
      <c r="G28" s="62"/>
      <c r="H28" s="63">
        <f t="shared" si="0"/>
        <v>0</v>
      </c>
      <c r="I28" s="63">
        <f t="shared" si="1"/>
        <v>0</v>
      </c>
      <c r="J28" s="64"/>
      <c r="K28" s="65"/>
      <c r="L28" s="66"/>
      <c r="M28" s="66"/>
      <c r="N28" s="66"/>
      <c r="O28" s="67"/>
      <c r="P28" s="64"/>
      <c r="Q28" s="67"/>
      <c r="R28" s="60"/>
      <c r="S28" s="66"/>
      <c r="T28" s="102"/>
    </row>
    <row r="29" spans="1:20" ht="12.6" customHeight="1" thickBot="1">
      <c r="A29" s="70"/>
      <c r="B29" s="70"/>
      <c r="C29" s="70"/>
      <c r="D29" s="70"/>
      <c r="E29" s="71"/>
      <c r="F29" s="71"/>
      <c r="G29" s="71"/>
      <c r="H29" s="72">
        <f t="shared" si="0"/>
        <v>0</v>
      </c>
      <c r="I29" s="72">
        <f t="shared" si="1"/>
        <v>0</v>
      </c>
      <c r="J29" s="73"/>
      <c r="K29" s="74"/>
      <c r="L29" s="75"/>
      <c r="M29" s="75"/>
      <c r="N29" s="75"/>
      <c r="O29" s="76"/>
      <c r="P29" s="73"/>
      <c r="Q29" s="76"/>
      <c r="R29" s="150"/>
      <c r="S29" s="75"/>
      <c r="T29" s="104"/>
    </row>
    <row r="30" spans="1:20">
      <c r="J30" s="77"/>
      <c r="K30" s="78"/>
      <c r="L30" s="78"/>
      <c r="M30" s="78"/>
      <c r="N30" s="78"/>
      <c r="O30" s="78"/>
      <c r="P30" s="78"/>
      <c r="Q30" s="78"/>
      <c r="R30" s="78"/>
      <c r="S30" s="78"/>
    </row>
    <row r="31" spans="1:20">
      <c r="A31" s="6" t="s">
        <v>59</v>
      </c>
      <c r="J31" s="77"/>
      <c r="K31" s="78"/>
      <c r="L31" s="78"/>
      <c r="M31" s="78"/>
      <c r="N31" s="78"/>
      <c r="O31" s="78"/>
      <c r="P31" s="78"/>
      <c r="Q31" s="78"/>
      <c r="R31" s="78"/>
      <c r="S31" s="78"/>
    </row>
    <row r="32" spans="1:20">
      <c r="J32" s="77"/>
      <c r="K32" s="78"/>
      <c r="L32" s="78"/>
      <c r="M32" s="78"/>
      <c r="N32" s="78"/>
      <c r="O32" s="78"/>
      <c r="P32" s="78"/>
      <c r="Q32" s="78"/>
      <c r="R32" s="78"/>
      <c r="S32" s="78"/>
    </row>
  </sheetData>
  <mergeCells count="4">
    <mergeCell ref="J3:O3"/>
    <mergeCell ref="A1:T1"/>
    <mergeCell ref="P3:Q3"/>
    <mergeCell ref="R3:S3"/>
  </mergeCells>
  <phoneticPr fontId="4" type="noConversion"/>
  <pageMargins left="0.25" right="0.25" top="0.75" bottom="0.75" header="0.3" footer="0.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topLeftCell="A10" workbookViewId="0">
      <selection activeCell="F42" sqref="F42"/>
    </sheetView>
  </sheetViews>
  <sheetFormatPr defaultColWidth="8.85546875" defaultRowHeight="11.25"/>
  <cols>
    <col min="1" max="1" width="15.140625" style="6" customWidth="1"/>
    <col min="2" max="2" width="9.5703125" style="6" bestFit="1" customWidth="1"/>
    <col min="3" max="3" width="9.7109375" style="6" bestFit="1" customWidth="1"/>
    <col min="4" max="4" width="20.42578125" style="6" customWidth="1"/>
    <col min="5" max="5" width="13.85546875" style="6" bestFit="1" customWidth="1"/>
    <col min="6" max="6" width="11.140625" style="6" customWidth="1"/>
    <col min="7" max="7" width="10.7109375" style="6" customWidth="1"/>
    <col min="8" max="8" width="23.140625" style="6" bestFit="1" customWidth="1"/>
    <col min="9" max="9" width="10.7109375" style="6" bestFit="1" customWidth="1"/>
    <col min="10" max="16384" width="8.85546875" style="6"/>
  </cols>
  <sheetData>
    <row r="1" spans="1:12" ht="15.75" thickBot="1">
      <c r="A1" s="198" t="str">
        <f>CONCATENATE('Sessional Request'!A1:J1," ","Academic Savings")</f>
        <v>Department of …..UTM  Academic Savings</v>
      </c>
      <c r="B1" s="198"/>
      <c r="C1" s="198"/>
      <c r="D1" s="198"/>
      <c r="E1" s="198"/>
      <c r="F1" s="198"/>
      <c r="G1" s="198"/>
      <c r="H1" s="198"/>
      <c r="I1" s="198"/>
      <c r="J1" s="153"/>
      <c r="K1" s="153"/>
      <c r="L1" s="153"/>
    </row>
    <row r="2" spans="1:12" ht="12" thickBot="1">
      <c r="A2" s="153"/>
      <c r="B2" s="153"/>
      <c r="C2" s="153"/>
      <c r="D2" s="153"/>
      <c r="E2" s="153"/>
      <c r="F2" s="153"/>
      <c r="G2" s="153"/>
      <c r="H2" s="6" t="s">
        <v>92</v>
      </c>
      <c r="I2" s="154">
        <v>0.245</v>
      </c>
      <c r="K2" s="153"/>
      <c r="L2" s="153"/>
    </row>
    <row r="3" spans="1:12">
      <c r="A3" s="79" t="s">
        <v>21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2">
      <c r="A4" s="80"/>
      <c r="B4" s="80"/>
      <c r="C4" s="80"/>
      <c r="D4" s="81" t="s">
        <v>51</v>
      </c>
      <c r="E4" s="82" t="s">
        <v>22</v>
      </c>
      <c r="F4" s="203" t="s">
        <v>99</v>
      </c>
      <c r="G4" s="204"/>
      <c r="H4" s="203" t="s">
        <v>100</v>
      </c>
      <c r="I4" s="203"/>
    </row>
    <row r="5" spans="1:12">
      <c r="A5" s="83" t="s">
        <v>44</v>
      </c>
      <c r="B5" s="83" t="s">
        <v>23</v>
      </c>
      <c r="C5" s="83" t="s">
        <v>7</v>
      </c>
      <c r="D5" s="84" t="s">
        <v>52</v>
      </c>
      <c r="E5" s="85" t="s">
        <v>24</v>
      </c>
      <c r="F5" s="86" t="s">
        <v>25</v>
      </c>
      <c r="G5" s="20" t="s">
        <v>26</v>
      </c>
      <c r="H5" s="84" t="s">
        <v>27</v>
      </c>
      <c r="I5" s="84" t="s">
        <v>91</v>
      </c>
    </row>
    <row r="6" spans="1:12">
      <c r="A6" s="80">
        <v>1</v>
      </c>
      <c r="B6" s="80" t="s">
        <v>42</v>
      </c>
      <c r="C6" s="80" t="s">
        <v>43</v>
      </c>
      <c r="D6" s="80" t="s">
        <v>101</v>
      </c>
      <c r="E6" s="87">
        <v>150000</v>
      </c>
      <c r="F6" s="88">
        <v>1</v>
      </c>
      <c r="G6" s="80">
        <v>2</v>
      </c>
      <c r="H6" s="89">
        <f>E6*(1-F6)*G6/12</f>
        <v>0</v>
      </c>
      <c r="I6" s="89">
        <f>H6*$I$2</f>
        <v>0</v>
      </c>
    </row>
    <row r="7" spans="1:12">
      <c r="A7" s="90">
        <v>2</v>
      </c>
      <c r="B7" s="90" t="s">
        <v>42</v>
      </c>
      <c r="C7" s="90" t="s">
        <v>43</v>
      </c>
      <c r="D7" s="90" t="s">
        <v>90</v>
      </c>
      <c r="E7" s="91">
        <v>84000</v>
      </c>
      <c r="F7" s="92">
        <v>0.92500000000000004</v>
      </c>
      <c r="G7" s="90">
        <v>2</v>
      </c>
      <c r="H7" s="91">
        <f t="shared" ref="H7:H10" si="0">E7*(1-F7)*G7/12</f>
        <v>1049.9999999999993</v>
      </c>
      <c r="I7" s="91">
        <f>H7*$I$2</f>
        <v>257.24999999999983</v>
      </c>
    </row>
    <row r="8" spans="1:12">
      <c r="A8" s="90">
        <v>3</v>
      </c>
      <c r="B8" s="90" t="s">
        <v>42</v>
      </c>
      <c r="C8" s="90" t="s">
        <v>43</v>
      </c>
      <c r="D8" s="90" t="s">
        <v>102</v>
      </c>
      <c r="E8" s="91">
        <v>130000</v>
      </c>
      <c r="F8" s="92">
        <v>0.95</v>
      </c>
      <c r="G8" s="90">
        <v>10</v>
      </c>
      <c r="H8" s="91">
        <f t="shared" si="0"/>
        <v>5416.6666666666715</v>
      </c>
      <c r="I8" s="91">
        <f>H8*$I$2</f>
        <v>1327.0833333333344</v>
      </c>
    </row>
    <row r="9" spans="1:12">
      <c r="A9" s="90"/>
      <c r="B9" s="90"/>
      <c r="C9" s="90"/>
      <c r="D9" s="90"/>
      <c r="E9" s="91"/>
      <c r="F9" s="92"/>
      <c r="G9" s="90"/>
      <c r="H9" s="91">
        <f t="shared" si="0"/>
        <v>0</v>
      </c>
      <c r="I9" s="91">
        <f>H9*$I$2</f>
        <v>0</v>
      </c>
    </row>
    <row r="10" spans="1:12">
      <c r="A10" s="90"/>
      <c r="B10" s="90"/>
      <c r="C10" s="90"/>
      <c r="D10" s="90"/>
      <c r="E10" s="91"/>
      <c r="F10" s="92"/>
      <c r="G10" s="90"/>
      <c r="H10" s="93">
        <f t="shared" si="0"/>
        <v>0</v>
      </c>
      <c r="I10" s="93">
        <f>H10*$I$2</f>
        <v>0</v>
      </c>
    </row>
    <row r="11" spans="1:12">
      <c r="A11" s="94"/>
      <c r="B11" s="94"/>
      <c r="C11" s="94"/>
      <c r="D11" s="94"/>
      <c r="E11" s="94"/>
      <c r="F11" s="94"/>
      <c r="G11" s="94"/>
      <c r="H11" s="95">
        <f>SUM(H6:H10)</f>
        <v>6466.6666666666706</v>
      </c>
      <c r="I11" s="95">
        <f>SUM(I6:I10)</f>
        <v>1584.3333333333342</v>
      </c>
    </row>
    <row r="12" spans="1:12">
      <c r="I12" s="96">
        <f>H11+I11</f>
        <v>8051.0000000000045</v>
      </c>
    </row>
    <row r="16" spans="1:12">
      <c r="A16" s="79" t="s">
        <v>54</v>
      </c>
    </row>
    <row r="17" spans="1:9">
      <c r="A17" s="80"/>
      <c r="B17" s="80"/>
      <c r="C17" s="80"/>
      <c r="D17" s="97" t="s">
        <v>28</v>
      </c>
      <c r="E17" s="82" t="s">
        <v>22</v>
      </c>
      <c r="F17" s="203" t="s">
        <v>99</v>
      </c>
      <c r="G17" s="204"/>
      <c r="H17" s="203" t="s">
        <v>100</v>
      </c>
      <c r="I17" s="203"/>
    </row>
    <row r="18" spans="1:9">
      <c r="A18" s="83" t="s">
        <v>44</v>
      </c>
      <c r="B18" s="83" t="s">
        <v>23</v>
      </c>
      <c r="C18" s="83" t="s">
        <v>7</v>
      </c>
      <c r="D18" s="98" t="s">
        <v>41</v>
      </c>
      <c r="E18" s="85" t="s">
        <v>24</v>
      </c>
      <c r="F18" s="86" t="s">
        <v>25</v>
      </c>
      <c r="G18" s="20" t="s">
        <v>26</v>
      </c>
      <c r="H18" s="84" t="s">
        <v>27</v>
      </c>
      <c r="I18" s="84" t="s">
        <v>91</v>
      </c>
    </row>
    <row r="19" spans="1:9">
      <c r="A19" s="80">
        <v>1</v>
      </c>
      <c r="B19" s="80" t="s">
        <v>42</v>
      </c>
      <c r="C19" s="80" t="s">
        <v>43</v>
      </c>
      <c r="D19" s="80" t="s">
        <v>101</v>
      </c>
      <c r="E19" s="87">
        <v>100000</v>
      </c>
      <c r="F19" s="88">
        <v>0</v>
      </c>
      <c r="G19" s="80">
        <v>2</v>
      </c>
      <c r="H19" s="87">
        <f t="shared" ref="H19:H22" si="1">E19*(1-F19)*G19/12</f>
        <v>16666.666666666668</v>
      </c>
      <c r="I19" s="87">
        <f>H19*$I$2</f>
        <v>4083.3333333333335</v>
      </c>
    </row>
    <row r="20" spans="1:9">
      <c r="A20" s="90"/>
      <c r="B20" s="90"/>
      <c r="C20" s="90"/>
      <c r="D20" s="90"/>
      <c r="E20" s="91"/>
      <c r="F20" s="92"/>
      <c r="G20" s="90"/>
      <c r="H20" s="91">
        <f t="shared" si="1"/>
        <v>0</v>
      </c>
      <c r="I20" s="91">
        <f>H20*$I$2</f>
        <v>0</v>
      </c>
    </row>
    <row r="21" spans="1:9">
      <c r="A21" s="90"/>
      <c r="B21" s="90"/>
      <c r="C21" s="90"/>
      <c r="D21" s="90"/>
      <c r="E21" s="91"/>
      <c r="F21" s="92"/>
      <c r="G21" s="90"/>
      <c r="H21" s="91">
        <f t="shared" si="1"/>
        <v>0</v>
      </c>
      <c r="I21" s="91">
        <f>H21*$I$2</f>
        <v>0</v>
      </c>
    </row>
    <row r="22" spans="1:9">
      <c r="A22" s="90"/>
      <c r="B22" s="90"/>
      <c r="C22" s="90"/>
      <c r="D22" s="90"/>
      <c r="E22" s="91"/>
      <c r="F22" s="92"/>
      <c r="G22" s="90"/>
      <c r="H22" s="91">
        <f t="shared" si="1"/>
        <v>0</v>
      </c>
      <c r="I22" s="91">
        <f>H22*$I$2</f>
        <v>0</v>
      </c>
    </row>
    <row r="23" spans="1:9">
      <c r="A23" s="94"/>
      <c r="B23" s="94"/>
      <c r="C23" s="94"/>
      <c r="D23" s="94"/>
      <c r="E23" s="94"/>
      <c r="F23" s="94"/>
      <c r="G23" s="94"/>
      <c r="H23" s="95">
        <f>SUM(H19:H22)</f>
        <v>16666.666666666668</v>
      </c>
      <c r="I23" s="95">
        <f>SUM(I19:I22)</f>
        <v>4083.3333333333335</v>
      </c>
    </row>
    <row r="24" spans="1:9" s="4" customFormat="1">
      <c r="A24" s="5"/>
      <c r="B24" s="5"/>
      <c r="C24" s="5"/>
      <c r="D24" s="5"/>
      <c r="E24" s="5"/>
      <c r="F24" s="5"/>
      <c r="G24" s="5"/>
      <c r="H24" s="141"/>
      <c r="I24" s="96">
        <f>H23+I23</f>
        <v>20750</v>
      </c>
    </row>
    <row r="25" spans="1:9" s="4" customFormat="1">
      <c r="A25" s="5"/>
      <c r="B25" s="5"/>
      <c r="C25" s="5"/>
      <c r="D25" s="5"/>
      <c r="E25" s="5"/>
      <c r="F25" s="5"/>
      <c r="G25" s="5"/>
      <c r="H25" s="141"/>
      <c r="I25" s="141"/>
    </row>
    <row r="26" spans="1:9" s="4" customFormat="1">
      <c r="A26" s="79" t="s">
        <v>58</v>
      </c>
      <c r="B26" s="5"/>
      <c r="C26" s="5"/>
      <c r="D26" s="5"/>
      <c r="E26" s="5"/>
      <c r="F26" s="5"/>
      <c r="G26" s="5"/>
      <c r="H26" s="141"/>
      <c r="I26" s="141"/>
    </row>
    <row r="27" spans="1:9" s="4" customFormat="1">
      <c r="A27" s="142"/>
      <c r="B27" s="142"/>
      <c r="C27" s="142"/>
      <c r="D27" s="138" t="s">
        <v>28</v>
      </c>
      <c r="E27" s="138" t="s">
        <v>76</v>
      </c>
      <c r="F27" s="203" t="s">
        <v>89</v>
      </c>
      <c r="G27" s="203"/>
      <c r="H27" s="143" t="s">
        <v>77</v>
      </c>
      <c r="I27" s="141"/>
    </row>
    <row r="28" spans="1:9" s="4" customFormat="1">
      <c r="A28" s="144" t="s">
        <v>44</v>
      </c>
      <c r="B28" s="84" t="s">
        <v>23</v>
      </c>
      <c r="C28" s="84" t="s">
        <v>7</v>
      </c>
      <c r="D28" s="84" t="s">
        <v>41</v>
      </c>
      <c r="E28" s="84" t="s">
        <v>41</v>
      </c>
      <c r="F28" s="84" t="s">
        <v>27</v>
      </c>
      <c r="G28" s="84" t="s">
        <v>78</v>
      </c>
      <c r="H28" s="84" t="s">
        <v>78</v>
      </c>
      <c r="I28" s="141"/>
    </row>
    <row r="29" spans="1:9" s="4" customFormat="1">
      <c r="A29" s="80"/>
      <c r="B29" s="80"/>
      <c r="C29" s="80"/>
      <c r="D29" s="80"/>
      <c r="E29" s="80"/>
      <c r="F29" s="87"/>
      <c r="G29" s="87">
        <f>F29*$I$2</f>
        <v>0</v>
      </c>
      <c r="H29" s="89"/>
      <c r="I29" s="141"/>
    </row>
    <row r="30" spans="1:9" s="4" customFormat="1">
      <c r="A30" s="90"/>
      <c r="B30" s="90"/>
      <c r="C30" s="90"/>
      <c r="D30" s="90"/>
      <c r="E30" s="90"/>
      <c r="F30" s="91"/>
      <c r="G30" s="91">
        <f t="shared" ref="G30:G32" si="2">F30*$I$2</f>
        <v>0</v>
      </c>
      <c r="H30" s="91"/>
      <c r="I30" s="141"/>
    </row>
    <row r="31" spans="1:9" s="4" customFormat="1">
      <c r="A31" s="90"/>
      <c r="B31" s="90"/>
      <c r="C31" s="90"/>
      <c r="D31" s="90"/>
      <c r="E31" s="90"/>
      <c r="F31" s="91"/>
      <c r="G31" s="91">
        <f>F31*$I$2</f>
        <v>0</v>
      </c>
      <c r="H31" s="91"/>
      <c r="I31" s="141"/>
    </row>
    <row r="32" spans="1:9" s="4" customFormat="1">
      <c r="A32" s="90"/>
      <c r="B32" s="90"/>
      <c r="C32" s="90"/>
      <c r="D32" s="90"/>
      <c r="E32" s="90"/>
      <c r="F32" s="91"/>
      <c r="G32" s="93">
        <f t="shared" si="2"/>
        <v>0</v>
      </c>
      <c r="H32" s="93"/>
      <c r="I32" s="141"/>
    </row>
    <row r="33" spans="1:9" s="4" customFormat="1">
      <c r="A33" s="94"/>
      <c r="B33" s="94"/>
      <c r="C33" s="94"/>
      <c r="D33" s="94"/>
      <c r="E33" s="94"/>
      <c r="F33" s="95">
        <f>SUM(F29:F32)</f>
        <v>0</v>
      </c>
      <c r="G33" s="95">
        <f>SUM(G29:G32)</f>
        <v>0</v>
      </c>
      <c r="H33" s="95">
        <f>SUM(H29:H32)</f>
        <v>0</v>
      </c>
      <c r="I33" s="141"/>
    </row>
    <row r="34" spans="1:9">
      <c r="A34" s="147" t="s">
        <v>82</v>
      </c>
      <c r="B34" s="146"/>
      <c r="C34" s="146"/>
      <c r="D34" s="146"/>
    </row>
    <row r="35" spans="1:9">
      <c r="A35" s="145" t="s">
        <v>79</v>
      </c>
    </row>
    <row r="36" spans="1:9">
      <c r="A36" s="6" t="s">
        <v>80</v>
      </c>
    </row>
    <row r="38" spans="1:9">
      <c r="A38" s="79" t="s">
        <v>63</v>
      </c>
    </row>
    <row r="39" spans="1:9">
      <c r="A39" s="80"/>
      <c r="B39" s="80"/>
      <c r="C39" s="80"/>
      <c r="D39" s="97" t="s">
        <v>28</v>
      </c>
      <c r="E39" s="97" t="s">
        <v>30</v>
      </c>
    </row>
    <row r="40" spans="1:9">
      <c r="A40" s="83" t="s">
        <v>44</v>
      </c>
      <c r="B40" s="83" t="s">
        <v>23</v>
      </c>
      <c r="C40" s="83" t="s">
        <v>7</v>
      </c>
      <c r="D40" s="98" t="s">
        <v>29</v>
      </c>
      <c r="E40" s="98" t="s">
        <v>31</v>
      </c>
    </row>
    <row r="41" spans="1:9">
      <c r="A41" s="80"/>
      <c r="B41" s="80"/>
      <c r="C41" s="80"/>
      <c r="D41" s="80"/>
      <c r="E41" s="87"/>
    </row>
    <row r="42" spans="1:9">
      <c r="A42" s="90"/>
      <c r="B42" s="90"/>
      <c r="C42" s="90"/>
      <c r="D42" s="90"/>
      <c r="E42" s="91"/>
    </row>
    <row r="43" spans="1:9">
      <c r="A43" s="90"/>
      <c r="B43" s="90"/>
      <c r="C43" s="90"/>
      <c r="D43" s="90"/>
      <c r="E43" s="91"/>
    </row>
    <row r="44" spans="1:9">
      <c r="A44" s="90"/>
      <c r="B44" s="90"/>
      <c r="C44" s="90"/>
      <c r="D44" s="90"/>
      <c r="E44" s="91"/>
    </row>
    <row r="45" spans="1:9">
      <c r="A45" s="94"/>
      <c r="B45" s="94"/>
      <c r="C45" s="94"/>
      <c r="D45" s="94"/>
      <c r="E45" s="95">
        <f>SUM(E41:E44)</f>
        <v>0</v>
      </c>
    </row>
    <row r="48" spans="1:9">
      <c r="A48" s="79" t="s">
        <v>46</v>
      </c>
    </row>
    <row r="49" spans="1:4">
      <c r="A49" s="80"/>
      <c r="B49" s="80"/>
      <c r="C49" s="80"/>
      <c r="D49" s="97" t="s">
        <v>47</v>
      </c>
    </row>
    <row r="50" spans="1:4">
      <c r="A50" s="83" t="s">
        <v>44</v>
      </c>
      <c r="B50" s="83" t="s">
        <v>23</v>
      </c>
      <c r="C50" s="83" t="s">
        <v>7</v>
      </c>
      <c r="D50" s="98" t="s">
        <v>48</v>
      </c>
    </row>
    <row r="51" spans="1:4">
      <c r="A51" s="80"/>
      <c r="B51" s="80"/>
      <c r="C51" s="80"/>
      <c r="D51" s="87"/>
    </row>
    <row r="52" spans="1:4">
      <c r="A52" s="90"/>
      <c r="B52" s="90"/>
      <c r="C52" s="90"/>
      <c r="D52" s="91"/>
    </row>
    <row r="53" spans="1:4">
      <c r="A53" s="90"/>
      <c r="B53" s="90"/>
      <c r="C53" s="90"/>
      <c r="D53" s="91"/>
    </row>
    <row r="54" spans="1:4">
      <c r="A54" s="90"/>
      <c r="B54" s="90"/>
      <c r="C54" s="90"/>
      <c r="D54" s="91"/>
    </row>
    <row r="55" spans="1:4">
      <c r="A55" s="94"/>
      <c r="B55" s="94"/>
      <c r="C55" s="94"/>
      <c r="D55" s="95">
        <f>SUM(D51:D54)</f>
        <v>0</v>
      </c>
    </row>
    <row r="56" spans="1:4">
      <c r="A56" s="202" t="s">
        <v>82</v>
      </c>
      <c r="B56" s="202"/>
      <c r="C56" s="202"/>
      <c r="D56" s="202"/>
    </row>
    <row r="57" spans="1:4">
      <c r="A57" s="6" t="s">
        <v>57</v>
      </c>
    </row>
  </sheetData>
  <mergeCells count="7">
    <mergeCell ref="A1:I1"/>
    <mergeCell ref="A56:D56"/>
    <mergeCell ref="F4:G4"/>
    <mergeCell ref="H4:I4"/>
    <mergeCell ref="H17:I17"/>
    <mergeCell ref="F17:G17"/>
    <mergeCell ref="F27:G27"/>
  </mergeCells>
  <phoneticPr fontId="4" type="noConversion"/>
  <hyperlinks>
    <hyperlink ref="A56" r:id="rId1" display="Use template on Business Services Web site to calculate savings" xr:uid="{00000000-0004-0000-0200-000001000000}"/>
    <hyperlink ref="A56:D56" r:id="rId2" display="Refer to template on Budget, Planning &amp; Finance Web site to calculate savings" xr:uid="{00000000-0004-0000-0200-000002000000}"/>
    <hyperlink ref="A34" r:id="rId3" xr:uid="{FA6DBA21-E633-4CA3-9244-909E7114AE2B}"/>
  </hyperlinks>
  <pageMargins left="0.75" right="0.75" top="1" bottom="1" header="0.5" footer="0.5"/>
  <pageSetup orientation="landscape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R56"/>
  <sheetViews>
    <sheetView topLeftCell="A12" workbookViewId="0">
      <selection activeCell="E35" sqref="E35"/>
    </sheetView>
  </sheetViews>
  <sheetFormatPr defaultColWidth="8.85546875" defaultRowHeight="10.5"/>
  <cols>
    <col min="1" max="1" width="15.42578125" style="111" customWidth="1"/>
    <col min="2" max="2" width="14.85546875" style="111" customWidth="1"/>
    <col min="3" max="3" width="10.5703125" style="111" customWidth="1"/>
    <col min="4" max="4" width="13" style="111" customWidth="1"/>
    <col min="5" max="5" width="10.5703125" style="111" customWidth="1"/>
    <col min="6" max="6" width="10.28515625" style="111" customWidth="1"/>
    <col min="7" max="7" width="10.85546875" style="111" customWidth="1"/>
    <col min="8" max="8" width="11.5703125" style="111" customWidth="1"/>
    <col min="9" max="9" width="10.7109375" style="111" customWidth="1"/>
    <col min="10" max="10" width="10.85546875" style="111" customWidth="1"/>
    <col min="11" max="11" width="11.5703125" style="111" customWidth="1"/>
    <col min="12" max="12" width="10.5703125" style="111" bestFit="1" customWidth="1"/>
    <col min="13" max="13" width="10.85546875" style="111" customWidth="1"/>
    <col min="14" max="14" width="10.42578125" style="111" customWidth="1"/>
    <col min="15" max="15" width="12.28515625" style="111" bestFit="1" customWidth="1"/>
    <col min="16" max="17" width="12.85546875" style="111" customWidth="1"/>
    <col min="18" max="18" width="10.5703125" style="111" bestFit="1" customWidth="1"/>
    <col min="19" max="19" width="9.5703125" style="111" bestFit="1" customWidth="1"/>
    <col min="20" max="16384" width="8.85546875" style="111"/>
  </cols>
  <sheetData>
    <row r="1" spans="1:17" s="110" customFormat="1">
      <c r="A1" s="109" t="s">
        <v>65</v>
      </c>
    </row>
    <row r="3" spans="1:17" ht="12.75">
      <c r="A3" s="177" t="s">
        <v>66</v>
      </c>
      <c r="B3"/>
      <c r="C3"/>
      <c r="D3"/>
      <c r="E3"/>
      <c r="F3"/>
      <c r="G3"/>
      <c r="H3"/>
      <c r="I3"/>
      <c r="J3"/>
      <c r="K3"/>
      <c r="L3"/>
      <c r="M3"/>
      <c r="N3"/>
    </row>
    <row r="4" spans="1:17" ht="12.75">
      <c r="A4" s="178" t="s">
        <v>73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7" s="110" customFormat="1" ht="12.75">
      <c r="A5" s="177" t="s">
        <v>103</v>
      </c>
      <c r="B5"/>
      <c r="C5"/>
      <c r="D5"/>
      <c r="E5"/>
      <c r="F5"/>
      <c r="G5"/>
      <c r="H5"/>
      <c r="I5"/>
      <c r="J5"/>
      <c r="K5"/>
      <c r="L5"/>
      <c r="M5"/>
      <c r="N5"/>
    </row>
    <row r="6" spans="1:17" s="114" customFormat="1">
      <c r="A6" s="112"/>
      <c r="B6" s="113">
        <v>41395</v>
      </c>
      <c r="C6" s="113">
        <v>42005</v>
      </c>
      <c r="D6" s="113">
        <v>42125</v>
      </c>
      <c r="E6" s="113">
        <v>42370</v>
      </c>
      <c r="F6" s="113">
        <v>42491</v>
      </c>
      <c r="G6" s="113">
        <v>42736</v>
      </c>
      <c r="H6" s="113">
        <v>42856</v>
      </c>
      <c r="I6" s="113">
        <v>43101</v>
      </c>
      <c r="J6" s="113">
        <v>43466</v>
      </c>
      <c r="K6" s="113">
        <v>43831</v>
      </c>
      <c r="L6" s="113">
        <v>44197</v>
      </c>
      <c r="M6" s="113">
        <v>44562</v>
      </c>
      <c r="N6" s="113">
        <v>44927</v>
      </c>
      <c r="O6" s="113">
        <v>45292</v>
      </c>
      <c r="P6" s="113">
        <v>45658</v>
      </c>
      <c r="Q6" s="113">
        <v>46023</v>
      </c>
    </row>
    <row r="7" spans="1:17">
      <c r="A7" s="108" t="s">
        <v>32</v>
      </c>
      <c r="B7" s="115">
        <v>0.02</v>
      </c>
      <c r="C7" s="116">
        <v>5.0000000000000001E-3</v>
      </c>
      <c r="D7" s="116">
        <v>5.0000000000000001E-3</v>
      </c>
      <c r="E7" s="116">
        <v>5.0000000000000001E-3</v>
      </c>
      <c r="F7" s="116">
        <v>5.0000000000000001E-3</v>
      </c>
      <c r="G7" s="116">
        <v>7.4999999999999997E-3</v>
      </c>
      <c r="H7" s="116">
        <v>0.01</v>
      </c>
      <c r="I7" s="116">
        <v>1.8000000000000002E-2</v>
      </c>
      <c r="J7" s="116">
        <v>0.02</v>
      </c>
      <c r="K7" s="116">
        <v>0.02</v>
      </c>
      <c r="L7" s="116">
        <v>0.01</v>
      </c>
      <c r="M7" s="116">
        <v>0.01</v>
      </c>
      <c r="N7" s="116">
        <v>0.01</v>
      </c>
      <c r="O7" s="116">
        <v>0.09</v>
      </c>
      <c r="P7" s="116">
        <v>0.02</v>
      </c>
      <c r="Q7" s="116">
        <v>1.7999999999999999E-2</v>
      </c>
    </row>
    <row r="8" spans="1:17">
      <c r="A8" s="108" t="s">
        <v>67</v>
      </c>
      <c r="B8" s="117">
        <v>42.05</v>
      </c>
      <c r="C8" s="117">
        <v>42.26</v>
      </c>
      <c r="D8" s="117">
        <v>42.47</v>
      </c>
      <c r="E8" s="117">
        <v>42.69</v>
      </c>
      <c r="F8" s="118">
        <v>42.9</v>
      </c>
      <c r="G8" s="118">
        <v>43.22</v>
      </c>
      <c r="H8" s="118">
        <v>43.65</v>
      </c>
      <c r="I8" s="118">
        <v>44.44</v>
      </c>
      <c r="J8" s="118">
        <v>45.33</v>
      </c>
      <c r="K8" s="118">
        <v>46.24</v>
      </c>
      <c r="L8" s="118">
        <v>46.7</v>
      </c>
      <c r="M8" s="118">
        <v>47.17</v>
      </c>
      <c r="N8" s="118">
        <v>47.64</v>
      </c>
      <c r="O8" s="118">
        <v>51.93</v>
      </c>
      <c r="P8" s="118">
        <v>52.97</v>
      </c>
      <c r="Q8" s="118">
        <v>53.92</v>
      </c>
    </row>
    <row r="9" spans="1:17">
      <c r="A9" s="108" t="s">
        <v>34</v>
      </c>
      <c r="B9" s="119">
        <v>0.04</v>
      </c>
      <c r="C9" s="119">
        <v>0.04</v>
      </c>
      <c r="D9" s="119">
        <v>0.04</v>
      </c>
      <c r="E9" s="119">
        <v>0.04</v>
      </c>
      <c r="F9" s="119">
        <v>0.04</v>
      </c>
      <c r="G9" s="119">
        <v>0.04</v>
      </c>
      <c r="H9" s="119">
        <v>0.04</v>
      </c>
      <c r="I9" s="119">
        <v>0.04</v>
      </c>
      <c r="J9" s="119">
        <v>0.04</v>
      </c>
      <c r="K9" s="119">
        <v>0.04</v>
      </c>
      <c r="L9" s="119">
        <v>0.04</v>
      </c>
      <c r="M9" s="119">
        <v>0.04</v>
      </c>
      <c r="N9" s="119">
        <v>0.04</v>
      </c>
      <c r="O9" s="119">
        <v>0.04</v>
      </c>
      <c r="P9" s="119">
        <v>0.04</v>
      </c>
      <c r="Q9" s="119">
        <v>0.04</v>
      </c>
    </row>
    <row r="10" spans="1:17">
      <c r="A10" s="108" t="s">
        <v>35</v>
      </c>
      <c r="B10" s="117">
        <v>43.73</v>
      </c>
      <c r="C10" s="117">
        <v>43.95</v>
      </c>
      <c r="D10" s="117">
        <v>44.17</v>
      </c>
      <c r="E10" s="117">
        <v>44.4</v>
      </c>
      <c r="F10" s="118">
        <v>44.62</v>
      </c>
      <c r="G10" s="118">
        <v>44.95</v>
      </c>
      <c r="H10" s="118">
        <v>45.4</v>
      </c>
      <c r="I10" s="118">
        <v>46.22</v>
      </c>
      <c r="J10" s="118">
        <v>47.14</v>
      </c>
      <c r="K10" s="118">
        <v>48.09</v>
      </c>
      <c r="L10" s="158">
        <v>48.57</v>
      </c>
      <c r="M10" s="118">
        <v>49.06</v>
      </c>
      <c r="N10" s="118">
        <v>49.55</v>
      </c>
      <c r="O10" s="118">
        <v>54.01</v>
      </c>
      <c r="P10" s="118">
        <v>55.09</v>
      </c>
      <c r="Q10" s="118">
        <v>56.08</v>
      </c>
    </row>
    <row r="11" spans="1:17">
      <c r="A11" s="108" t="s">
        <v>68</v>
      </c>
      <c r="B11" s="117">
        <v>0.82000000000000028</v>
      </c>
      <c r="C11" s="117">
        <v>0.21000000000000085</v>
      </c>
      <c r="D11" s="117">
        <v>0.21000000000000085</v>
      </c>
      <c r="E11" s="117">
        <v>0.21999999999999886</v>
      </c>
      <c r="F11" s="108">
        <v>0.21000000000000085</v>
      </c>
      <c r="G11" s="108">
        <v>0.32000000000000028</v>
      </c>
      <c r="H11" s="108">
        <v>0.42999999999999972</v>
      </c>
      <c r="I11" s="108">
        <v>0.78999999999999915</v>
      </c>
      <c r="J11" s="108">
        <v>0.89000000000000057</v>
      </c>
      <c r="K11" s="108">
        <v>0.91000000000000369</v>
      </c>
      <c r="L11" s="108">
        <v>0.46000000000000085</v>
      </c>
      <c r="M11" s="108">
        <v>0.46999999999999886</v>
      </c>
      <c r="N11" s="108">
        <v>0.46999999999999886</v>
      </c>
      <c r="O11" s="108">
        <v>4.29</v>
      </c>
      <c r="P11" s="108">
        <v>1.04</v>
      </c>
      <c r="Q11" s="108">
        <v>0.95</v>
      </c>
    </row>
    <row r="12" spans="1:17">
      <c r="C12" s="120"/>
    </row>
    <row r="13" spans="1:17">
      <c r="F13" s="121"/>
    </row>
    <row r="14" spans="1:17" s="110" customFormat="1">
      <c r="A14" s="109" t="s">
        <v>69</v>
      </c>
    </row>
    <row r="15" spans="1:17">
      <c r="A15" s="122"/>
      <c r="B15" s="113">
        <v>41395</v>
      </c>
      <c r="C15" s="113">
        <v>42005</v>
      </c>
      <c r="D15" s="113">
        <v>42125</v>
      </c>
      <c r="E15" s="113">
        <v>42370</v>
      </c>
      <c r="F15" s="113">
        <v>42491</v>
      </c>
      <c r="G15" s="113">
        <v>42736</v>
      </c>
      <c r="H15" s="113">
        <v>42856</v>
      </c>
      <c r="I15" s="113">
        <v>43101</v>
      </c>
      <c r="J15" s="113">
        <v>43466</v>
      </c>
      <c r="K15" s="113">
        <v>43831</v>
      </c>
      <c r="L15" s="113">
        <v>44197</v>
      </c>
      <c r="M15" s="113">
        <v>44562</v>
      </c>
      <c r="N15" s="113">
        <v>44927</v>
      </c>
      <c r="O15" s="113">
        <v>45292</v>
      </c>
      <c r="P15" s="113">
        <v>45658</v>
      </c>
      <c r="Q15" s="113">
        <v>46023</v>
      </c>
    </row>
    <row r="16" spans="1:17">
      <c r="A16" s="108" t="s">
        <v>32</v>
      </c>
      <c r="B16" s="115">
        <v>0.02</v>
      </c>
      <c r="C16" s="123">
        <v>5.0000000000000001E-3</v>
      </c>
      <c r="D16" s="123">
        <v>5.0000000000000001E-3</v>
      </c>
      <c r="E16" s="123">
        <v>5.0000000000000001E-3</v>
      </c>
      <c r="F16" s="123">
        <v>5.0000000000000001E-3</v>
      </c>
      <c r="G16" s="123">
        <v>7.4999999999999997E-3</v>
      </c>
      <c r="H16" s="123">
        <v>0.01</v>
      </c>
      <c r="I16" s="123">
        <v>6.9719021415771465E-2</v>
      </c>
      <c r="J16" s="123">
        <v>0.02</v>
      </c>
      <c r="K16" s="123">
        <v>0.02</v>
      </c>
      <c r="L16" s="123">
        <v>0.01</v>
      </c>
      <c r="M16" s="123">
        <v>0.01</v>
      </c>
      <c r="N16" s="123">
        <v>0.01</v>
      </c>
      <c r="O16" s="123">
        <v>0.09</v>
      </c>
      <c r="P16" s="123">
        <v>0.02</v>
      </c>
      <c r="Q16" s="123">
        <v>1.7999999999999999E-2</v>
      </c>
    </row>
    <row r="17" spans="1:18">
      <c r="A17" s="108" t="s">
        <v>33</v>
      </c>
      <c r="B17" s="117">
        <v>13682.02</v>
      </c>
      <c r="C17" s="117">
        <v>13750.43</v>
      </c>
      <c r="D17" s="117">
        <v>13819.18</v>
      </c>
      <c r="E17" s="117">
        <v>13887.94</v>
      </c>
      <c r="F17" s="117">
        <v>13957.38</v>
      </c>
      <c r="G17" s="117">
        <v>14061.54</v>
      </c>
      <c r="H17" s="117">
        <v>14202.15</v>
      </c>
      <c r="I17" s="117">
        <v>15192.31</v>
      </c>
      <c r="J17" s="117">
        <v>15496.16</v>
      </c>
      <c r="K17" s="117">
        <v>15806.08</v>
      </c>
      <c r="L17" s="117">
        <v>15964.14</v>
      </c>
      <c r="M17" s="117">
        <v>16123.78</v>
      </c>
      <c r="N17" s="117">
        <v>16285.02</v>
      </c>
      <c r="O17" s="117">
        <v>18188.259999999998</v>
      </c>
      <c r="P17" s="117">
        <v>18552.03</v>
      </c>
      <c r="Q17" s="117">
        <v>18885.97</v>
      </c>
      <c r="R17" s="124" t="s">
        <v>70</v>
      </c>
    </row>
    <row r="18" spans="1:18">
      <c r="A18" s="108" t="s">
        <v>34</v>
      </c>
      <c r="B18" s="125">
        <v>0.04</v>
      </c>
      <c r="C18" s="125">
        <v>0.04</v>
      </c>
      <c r="D18" s="125">
        <v>0.04</v>
      </c>
      <c r="E18" s="125">
        <v>0.04</v>
      </c>
      <c r="F18" s="125">
        <v>0.04</v>
      </c>
      <c r="G18" s="125">
        <v>0.04</v>
      </c>
      <c r="H18" s="125">
        <v>0.04</v>
      </c>
      <c r="I18" s="125">
        <v>0.04</v>
      </c>
      <c r="J18" s="125">
        <v>0.04</v>
      </c>
      <c r="K18" s="125">
        <v>0.04</v>
      </c>
      <c r="L18" s="125">
        <v>0.04</v>
      </c>
      <c r="M18" s="125">
        <v>0.04</v>
      </c>
      <c r="N18" s="125">
        <v>0.04</v>
      </c>
      <c r="O18" s="125">
        <v>0.04</v>
      </c>
      <c r="P18" s="125">
        <v>0.04</v>
      </c>
      <c r="Q18" s="125">
        <v>0.04</v>
      </c>
      <c r="R18" s="111" t="s">
        <v>75</v>
      </c>
    </row>
    <row r="19" spans="1:18">
      <c r="A19" s="108" t="s">
        <v>35</v>
      </c>
      <c r="B19" s="117">
        <v>14229.3</v>
      </c>
      <c r="C19" s="117">
        <v>14300.45</v>
      </c>
      <c r="D19" s="117">
        <v>14371.95</v>
      </c>
      <c r="E19" s="117">
        <v>14443.46</v>
      </c>
      <c r="F19" s="117">
        <v>14515.68</v>
      </c>
      <c r="G19" s="117">
        <v>14624</v>
      </c>
      <c r="H19" s="117">
        <v>14770.24</v>
      </c>
      <c r="I19" s="117">
        <v>15800</v>
      </c>
      <c r="J19" s="117">
        <v>16116.01</v>
      </c>
      <c r="K19" s="117">
        <v>16438.32</v>
      </c>
      <c r="L19" s="159">
        <v>16602.71</v>
      </c>
      <c r="M19" s="117">
        <v>16768.73</v>
      </c>
      <c r="N19" s="117">
        <v>16936.419999999998</v>
      </c>
      <c r="O19" s="117">
        <v>18915.79</v>
      </c>
      <c r="P19" s="117">
        <v>19294.11</v>
      </c>
      <c r="Q19" s="117">
        <v>19641.41</v>
      </c>
      <c r="R19" s="121">
        <f>Q19*0.5</f>
        <v>9820.7049999999999</v>
      </c>
    </row>
    <row r="20" spans="1:18">
      <c r="A20" s="108"/>
      <c r="B20" s="117">
        <v>268.27999999999997</v>
      </c>
      <c r="C20" s="117">
        <v>68.409999999999854</v>
      </c>
      <c r="D20" s="117">
        <v>68.75</v>
      </c>
      <c r="E20" s="117">
        <v>68.760000000000218</v>
      </c>
      <c r="F20" s="117">
        <v>69.43999999999869</v>
      </c>
      <c r="G20" s="117">
        <v>104.16000000000167</v>
      </c>
      <c r="H20" s="117">
        <v>140.60999999999876</v>
      </c>
      <c r="I20" s="117">
        <v>990.15999999999985</v>
      </c>
      <c r="J20" s="117">
        <v>303.85000000000036</v>
      </c>
      <c r="K20" s="117">
        <v>309.92000000000007</v>
      </c>
      <c r="L20" s="117">
        <v>158.05999999999949</v>
      </c>
      <c r="M20" s="117">
        <v>159.64000000000124</v>
      </c>
      <c r="N20" s="117">
        <v>161.23999999999978</v>
      </c>
      <c r="O20" s="117">
        <v>1903.239999999998</v>
      </c>
      <c r="P20" s="117">
        <v>363.77000000000044</v>
      </c>
      <c r="Q20" s="117">
        <v>333.94000000000233</v>
      </c>
    </row>
    <row r="21" spans="1:18" ht="31.5">
      <c r="A21" s="180" t="s">
        <v>104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81">
        <v>961.54</v>
      </c>
      <c r="M21" s="181">
        <v>971.16</v>
      </c>
      <c r="N21" s="181">
        <v>980.87</v>
      </c>
      <c r="O21" s="117">
        <v>1069.1500000000015</v>
      </c>
      <c r="P21" s="117">
        <v>1090.5300000000025</v>
      </c>
      <c r="Q21" s="117">
        <v>1110.1599999999999</v>
      </c>
    </row>
    <row r="22" spans="1:18">
      <c r="F22" s="120"/>
      <c r="K22" s="121"/>
    </row>
    <row r="23" spans="1:18">
      <c r="G23" s="121"/>
    </row>
    <row r="24" spans="1:18">
      <c r="A24" s="109" t="s">
        <v>71</v>
      </c>
      <c r="B24" s="109"/>
      <c r="E24" s="148"/>
    </row>
    <row r="25" spans="1:18" ht="12.75">
      <c r="A25" s="127" t="s">
        <v>74</v>
      </c>
      <c r="B25" s="109"/>
    </row>
    <row r="26" spans="1:18" ht="12.75">
      <c r="A26" s="155" t="s">
        <v>93</v>
      </c>
      <c r="B26" s="109"/>
    </row>
    <row r="27" spans="1:18" s="110" customFormat="1">
      <c r="A27" s="109" t="s">
        <v>72</v>
      </c>
      <c r="E27" s="111"/>
      <c r="K27" s="134"/>
    </row>
    <row r="28" spans="1:18" s="110" customFormat="1" ht="12.75">
      <c r="A28"/>
      <c r="B28" s="128"/>
      <c r="C28" s="129"/>
      <c r="D28" s="130">
        <v>0.02</v>
      </c>
      <c r="E28" s="130">
        <v>0.02</v>
      </c>
      <c r="F28" s="130"/>
      <c r="G28" s="130">
        <v>0.02</v>
      </c>
      <c r="H28" s="130">
        <v>0.04</v>
      </c>
      <c r="I28" s="130">
        <v>0.04</v>
      </c>
      <c r="J28" s="130">
        <v>0.03</v>
      </c>
      <c r="K28" s="133"/>
      <c r="L28" s="165"/>
      <c r="M28" s="165"/>
      <c r="N28" s="165"/>
      <c r="O28" s="166"/>
      <c r="P28" s="167"/>
    </row>
    <row r="29" spans="1:18" ht="12.75">
      <c r="A29" s="136" t="s">
        <v>36</v>
      </c>
      <c r="B29" s="161">
        <v>42736</v>
      </c>
      <c r="C29" s="161">
        <v>43040</v>
      </c>
      <c r="D29" s="161">
        <v>43344</v>
      </c>
      <c r="E29" s="161">
        <v>43709</v>
      </c>
      <c r="F29" s="161">
        <v>43831</v>
      </c>
      <c r="G29" s="161">
        <v>44075</v>
      </c>
      <c r="H29" s="161">
        <v>44440</v>
      </c>
      <c r="I29" s="161">
        <v>44805</v>
      </c>
      <c r="J29" s="161">
        <v>45170</v>
      </c>
      <c r="K29" s="132"/>
      <c r="L29" s="168"/>
      <c r="M29" s="168"/>
      <c r="N29" s="168"/>
      <c r="O29" s="126"/>
      <c r="P29" s="126"/>
    </row>
    <row r="30" spans="1:18" ht="12.75">
      <c r="A30" s="131" t="s">
        <v>37</v>
      </c>
      <c r="B30" s="157">
        <v>14718.14</v>
      </c>
      <c r="C30" s="160">
        <v>16000</v>
      </c>
      <c r="D30" s="160">
        <f>ROUND(C$30*(1+D$28),2)</f>
        <v>16320</v>
      </c>
      <c r="E30" s="160">
        <f>ROUND(D$30*(1+E$28),2)</f>
        <v>16646.400000000001</v>
      </c>
      <c r="F30" s="135">
        <v>16646.400000000001</v>
      </c>
      <c r="G30" s="160">
        <f>ROUND(F30*(1+G$28),2)</f>
        <v>16979.330000000002</v>
      </c>
      <c r="H30" s="160">
        <f>ROUND(G30*(1+H$28),2)</f>
        <v>17658.5</v>
      </c>
      <c r="I30" s="160">
        <f>ROUND(H30*(1+I$28),2)</f>
        <v>18364.84</v>
      </c>
      <c r="J30" s="160">
        <f>ROUND(I30*(1+J$28),2)</f>
        <v>18915.79</v>
      </c>
      <c r="K30" s="162"/>
      <c r="L30" s="169"/>
      <c r="M30" s="169"/>
      <c r="N30" s="169"/>
      <c r="O30" s="170"/>
      <c r="P30" s="170"/>
    </row>
    <row r="31" spans="1:18" ht="12.75">
      <c r="A31" s="131" t="s">
        <v>94</v>
      </c>
      <c r="B31" s="157">
        <v>14997</v>
      </c>
      <c r="C31" s="160">
        <v>16400</v>
      </c>
      <c r="D31" s="160">
        <f>ROUND(C$31*(1+D$28),2)</f>
        <v>16728</v>
      </c>
      <c r="E31" s="160">
        <f>ROUND(D$31*(1+E$28),2)</f>
        <v>17062.560000000001</v>
      </c>
      <c r="F31" s="135">
        <v>17390.689999999999</v>
      </c>
      <c r="G31" s="160">
        <v>17828.3</v>
      </c>
      <c r="H31" s="160">
        <f>ROUND(G31*(1+H$28),2)</f>
        <v>18541.43</v>
      </c>
      <c r="I31" s="160">
        <f t="shared" ref="I31:J35" si="0">ROUND(H31*(1+I$28),2)</f>
        <v>19283.09</v>
      </c>
      <c r="J31" s="160">
        <f t="shared" si="0"/>
        <v>19861.580000000002</v>
      </c>
      <c r="K31" s="162"/>
      <c r="L31" s="169"/>
      <c r="M31" s="169"/>
      <c r="N31" s="169"/>
      <c r="O31" s="170"/>
      <c r="P31" s="170"/>
    </row>
    <row r="32" spans="1:18" ht="12.75">
      <c r="A32" s="131" t="s">
        <v>38</v>
      </c>
      <c r="B32" s="157">
        <v>15647.7</v>
      </c>
      <c r="C32" s="160">
        <v>16800</v>
      </c>
      <c r="D32" s="160">
        <f>ROUND(C$32*(1+D$28),2)</f>
        <v>17136</v>
      </c>
      <c r="E32" s="160">
        <f>ROUND(D$32*(1+E$28),2)</f>
        <v>17478.72</v>
      </c>
      <c r="F32" s="135">
        <v>17814.849999999999</v>
      </c>
      <c r="G32" s="160">
        <f>ROUND(F32*(1+G$28),2)</f>
        <v>18171.150000000001</v>
      </c>
      <c r="H32" s="160">
        <f>ROUNDDOWN(G32*(1+H$28),2)</f>
        <v>18897.990000000002</v>
      </c>
      <c r="I32" s="160">
        <f t="shared" si="0"/>
        <v>19653.91</v>
      </c>
      <c r="J32" s="160">
        <f t="shared" si="0"/>
        <v>20243.53</v>
      </c>
      <c r="K32" s="162"/>
      <c r="L32" s="169"/>
      <c r="M32" s="169"/>
      <c r="N32" s="169"/>
      <c r="O32" s="170"/>
      <c r="P32" s="170"/>
    </row>
    <row r="33" spans="1:16" ht="12.75">
      <c r="A33" s="131" t="s">
        <v>95</v>
      </c>
      <c r="B33" s="157"/>
      <c r="C33" s="160"/>
      <c r="D33" s="160"/>
      <c r="E33" s="135">
        <f>ROUND(D$33*(1+E$28),2)</f>
        <v>0</v>
      </c>
      <c r="F33" s="135"/>
      <c r="G33" s="160">
        <v>18538.900000000001</v>
      </c>
      <c r="H33" s="160">
        <f t="shared" ref="H33:H35" si="1">ROUND(G33*(1+H$28),2)</f>
        <v>19280.46</v>
      </c>
      <c r="I33" s="160">
        <f t="shared" si="0"/>
        <v>20051.68</v>
      </c>
      <c r="J33" s="160">
        <f t="shared" si="0"/>
        <v>20653.23</v>
      </c>
      <c r="K33" s="162"/>
      <c r="L33" s="169"/>
      <c r="M33" s="169"/>
      <c r="N33" s="169"/>
      <c r="O33" s="170"/>
      <c r="P33" s="170"/>
    </row>
    <row r="34" spans="1:16" ht="12.75">
      <c r="A34" s="131" t="s">
        <v>39</v>
      </c>
      <c r="B34" s="157">
        <v>16370.7</v>
      </c>
      <c r="C34" s="160">
        <v>17200</v>
      </c>
      <c r="D34" s="160">
        <v>0</v>
      </c>
      <c r="E34" s="163">
        <v>0</v>
      </c>
      <c r="F34" s="163">
        <v>18239.009999999998</v>
      </c>
      <c r="G34" s="160">
        <f>ROUND(F34*(1+G$28),2)</f>
        <v>18603.79</v>
      </c>
      <c r="H34" s="160">
        <f t="shared" si="1"/>
        <v>19347.939999999999</v>
      </c>
      <c r="I34" s="160">
        <f t="shared" si="0"/>
        <v>20121.86</v>
      </c>
      <c r="J34" s="160">
        <f t="shared" si="0"/>
        <v>20725.52</v>
      </c>
      <c r="K34" s="120"/>
      <c r="L34" s="168"/>
      <c r="M34" s="168"/>
      <c r="N34" s="168"/>
      <c r="O34" s="126"/>
      <c r="P34" s="126"/>
    </row>
    <row r="35" spans="1:16" ht="12.75">
      <c r="A35" s="131" t="s">
        <v>96</v>
      </c>
      <c r="B35" s="157"/>
      <c r="C35" s="160"/>
      <c r="D35" s="160"/>
      <c r="E35" s="164"/>
      <c r="F35" s="108"/>
      <c r="G35" s="160">
        <v>18975.87</v>
      </c>
      <c r="H35" s="160">
        <f t="shared" si="1"/>
        <v>19734.900000000001</v>
      </c>
      <c r="I35" s="160">
        <f t="shared" si="0"/>
        <v>20524.3</v>
      </c>
      <c r="J35" s="160">
        <f t="shared" si="0"/>
        <v>21140.03</v>
      </c>
      <c r="L35" s="126"/>
      <c r="M35" s="126"/>
      <c r="N35" s="126"/>
      <c r="O35" s="126"/>
      <c r="P35" s="126"/>
    </row>
    <row r="36" spans="1:16">
      <c r="A36" s="186" t="s">
        <v>107</v>
      </c>
      <c r="B36" s="186"/>
      <c r="C36" s="188"/>
      <c r="D36" s="186"/>
      <c r="E36" s="188"/>
      <c r="F36" s="188"/>
      <c r="G36" s="188"/>
      <c r="H36" s="186"/>
      <c r="I36" s="186"/>
      <c r="J36" s="186"/>
      <c r="K36" s="188"/>
      <c r="L36" s="126"/>
      <c r="M36" s="126"/>
      <c r="N36" s="126"/>
      <c r="O36" s="126"/>
      <c r="P36" s="126"/>
    </row>
    <row r="37" spans="1:16">
      <c r="A37" s="186" t="s">
        <v>108</v>
      </c>
      <c r="B37" s="186"/>
      <c r="C37" s="186"/>
      <c r="D37" s="195"/>
      <c r="E37" s="195"/>
      <c r="F37" s="186"/>
      <c r="G37" s="186"/>
      <c r="H37" s="186"/>
      <c r="I37" s="186"/>
      <c r="J37" s="186"/>
      <c r="K37" s="186"/>
      <c r="L37" s="126"/>
      <c r="M37" s="126"/>
      <c r="N37" s="126"/>
      <c r="O37" s="126"/>
      <c r="P37" s="126"/>
    </row>
    <row r="38" spans="1:16">
      <c r="A38" s="186" t="s">
        <v>109</v>
      </c>
      <c r="B38" s="186"/>
      <c r="C38" s="186"/>
      <c r="D38" s="195"/>
      <c r="E38" s="195"/>
      <c r="F38" s="186"/>
      <c r="G38" s="186"/>
      <c r="H38" s="186"/>
      <c r="I38" s="186"/>
      <c r="J38" s="186"/>
      <c r="K38" s="186"/>
      <c r="L38" s="126"/>
      <c r="M38" s="126"/>
      <c r="N38" s="126"/>
      <c r="O38" s="126"/>
      <c r="P38" s="126"/>
    </row>
    <row r="39" spans="1:16">
      <c r="A39" s="186"/>
      <c r="B39" s="186"/>
      <c r="C39" s="186"/>
      <c r="D39" s="195"/>
      <c r="E39" s="195"/>
      <c r="F39" s="186"/>
      <c r="G39" s="186"/>
      <c r="H39" s="186"/>
      <c r="I39" s="186"/>
      <c r="J39" s="186"/>
      <c r="K39" s="186"/>
      <c r="L39" s="126"/>
      <c r="M39" s="126"/>
      <c r="N39" s="126"/>
      <c r="O39" s="126"/>
      <c r="P39" s="126"/>
    </row>
    <row r="40" spans="1:16" ht="12.75">
      <c r="A40" s="187" t="s">
        <v>110</v>
      </c>
      <c r="B40" s="186"/>
      <c r="C40" s="186"/>
      <c r="D40" s="195"/>
      <c r="E40" s="195"/>
      <c r="F40" s="186"/>
      <c r="G40" s="186"/>
      <c r="H40" s="186"/>
      <c r="I40" s="186"/>
      <c r="J40" s="186"/>
      <c r="K40" s="186"/>
      <c r="L40" s="126"/>
      <c r="M40" s="126"/>
      <c r="N40" s="126"/>
      <c r="O40" s="126"/>
      <c r="P40" s="126"/>
    </row>
    <row r="41" spans="1:16" ht="12.75">
      <c r="A41" s="186"/>
      <c r="B41" s="191"/>
      <c r="C41" s="197">
        <v>1.7999999999999999E-2</v>
      </c>
      <c r="D41" s="194">
        <v>0.02</v>
      </c>
      <c r="E41" s="194">
        <v>0.02</v>
      </c>
      <c r="F41" s="194">
        <v>0</v>
      </c>
      <c r="G41" s="194">
        <v>0.02</v>
      </c>
      <c r="H41" s="194">
        <v>0.04</v>
      </c>
      <c r="I41" s="194">
        <v>0.04</v>
      </c>
      <c r="J41" s="194">
        <v>0.03</v>
      </c>
      <c r="K41" s="186"/>
      <c r="L41" s="126"/>
      <c r="M41" s="126"/>
      <c r="N41" s="126"/>
      <c r="O41" s="126"/>
      <c r="P41" s="126"/>
    </row>
    <row r="42" spans="1:16">
      <c r="A42" s="189" t="s">
        <v>36</v>
      </c>
      <c r="B42" s="190">
        <v>42736</v>
      </c>
      <c r="C42" s="196">
        <v>43040</v>
      </c>
      <c r="D42" s="196">
        <v>43344</v>
      </c>
      <c r="E42" s="196">
        <v>43709</v>
      </c>
      <c r="F42" s="196">
        <v>43831</v>
      </c>
      <c r="G42" s="196">
        <v>44075</v>
      </c>
      <c r="H42" s="196">
        <v>44440</v>
      </c>
      <c r="I42" s="196">
        <v>44805</v>
      </c>
      <c r="J42" s="196">
        <v>45170</v>
      </c>
      <c r="K42" s="186"/>
      <c r="L42" s="126"/>
      <c r="M42" s="126"/>
      <c r="N42" s="126"/>
      <c r="O42" s="126"/>
      <c r="P42" s="126"/>
    </row>
    <row r="43" spans="1:16">
      <c r="A43" s="189" t="s">
        <v>111</v>
      </c>
      <c r="B43" s="192">
        <v>43.43</v>
      </c>
      <c r="C43" s="192">
        <v>44.21</v>
      </c>
      <c r="D43" s="192">
        <v>45.1</v>
      </c>
      <c r="E43" s="192">
        <v>46</v>
      </c>
      <c r="F43" s="192">
        <v>46</v>
      </c>
      <c r="G43" s="192">
        <v>46.92</v>
      </c>
      <c r="H43" s="192">
        <v>48.79</v>
      </c>
      <c r="I43" s="192">
        <v>50.74</v>
      </c>
      <c r="J43" s="192">
        <v>52.26</v>
      </c>
      <c r="K43" s="186"/>
      <c r="L43" s="126"/>
      <c r="M43" s="126"/>
      <c r="N43" s="126"/>
      <c r="O43" s="126"/>
      <c r="P43" s="126"/>
    </row>
    <row r="44" spans="1:16">
      <c r="A44" s="189" t="s">
        <v>112</v>
      </c>
      <c r="B44" s="193">
        <v>0.04</v>
      </c>
      <c r="C44" s="193">
        <v>0.04</v>
      </c>
      <c r="D44" s="193">
        <v>0.04</v>
      </c>
      <c r="E44" s="193">
        <v>0.04</v>
      </c>
      <c r="F44" s="193">
        <v>0.04</v>
      </c>
      <c r="G44" s="193">
        <v>0.04</v>
      </c>
      <c r="H44" s="193">
        <v>0.04</v>
      </c>
      <c r="I44" s="193">
        <v>0.04</v>
      </c>
      <c r="J44" s="193">
        <v>0.04</v>
      </c>
      <c r="K44" s="186"/>
      <c r="L44" s="126"/>
      <c r="M44" s="126"/>
      <c r="N44" s="126"/>
      <c r="O44" s="126"/>
      <c r="P44" s="126"/>
    </row>
    <row r="45" spans="1:16">
      <c r="A45" s="189" t="s">
        <v>35</v>
      </c>
      <c r="B45" s="192">
        <v>45.17</v>
      </c>
      <c r="C45" s="192">
        <v>45.98</v>
      </c>
      <c r="D45" s="192">
        <v>46.9</v>
      </c>
      <c r="E45" s="192">
        <v>47.84</v>
      </c>
      <c r="F45" s="192">
        <v>47.84</v>
      </c>
      <c r="G45" s="192">
        <v>48.8</v>
      </c>
      <c r="H45" s="192">
        <v>50.74</v>
      </c>
      <c r="I45" s="192">
        <v>52.77</v>
      </c>
      <c r="J45" s="192">
        <v>54.35</v>
      </c>
      <c r="K45" s="186"/>
      <c r="L45" s="126"/>
      <c r="M45" s="126"/>
      <c r="N45" s="126"/>
      <c r="O45" s="126"/>
      <c r="P45" s="126"/>
    </row>
    <row r="46" spans="1:16">
      <c r="A46" s="189" t="s">
        <v>68</v>
      </c>
      <c r="B46" s="192">
        <v>0.32999999999999829</v>
      </c>
      <c r="C46" s="192">
        <v>0.78000000000000114</v>
      </c>
      <c r="D46" s="192">
        <v>0.89000000000000057</v>
      </c>
      <c r="E46" s="192">
        <v>0.89999999999999858</v>
      </c>
      <c r="F46" s="192">
        <v>0</v>
      </c>
      <c r="G46" s="192">
        <v>0.92000000000000171</v>
      </c>
      <c r="H46" s="192">
        <v>1.8699999999999974</v>
      </c>
      <c r="I46" s="192">
        <v>1.9500000000000028</v>
      </c>
      <c r="J46" s="192">
        <v>1.519999999999996</v>
      </c>
      <c r="K46" s="186"/>
      <c r="L46" s="126"/>
      <c r="M46" s="126"/>
      <c r="N46" s="126"/>
      <c r="O46" s="126"/>
      <c r="P46" s="126"/>
    </row>
    <row r="47" spans="1:16">
      <c r="A47" s="186"/>
      <c r="B47" s="186"/>
      <c r="C47" s="186"/>
      <c r="D47" s="195"/>
      <c r="E47" s="195"/>
      <c r="F47" s="186"/>
      <c r="G47" s="186"/>
      <c r="H47" s="186"/>
      <c r="I47" s="186"/>
      <c r="J47" s="186"/>
      <c r="K47" s="186"/>
      <c r="L47" s="126"/>
      <c r="M47" s="126"/>
      <c r="N47" s="126"/>
      <c r="O47" s="126"/>
      <c r="P47" s="126"/>
    </row>
    <row r="48" spans="1:16">
      <c r="L48" s="126"/>
      <c r="M48" s="126"/>
      <c r="N48" s="126"/>
      <c r="O48" s="126"/>
      <c r="P48" s="126"/>
    </row>
    <row r="49" spans="1:16" customFormat="1" ht="12.75">
      <c r="A49" s="155" t="s">
        <v>97</v>
      </c>
    </row>
    <row r="50" spans="1:16" customFormat="1" ht="12.75">
      <c r="A50" s="155" t="s">
        <v>98</v>
      </c>
      <c r="P50" s="111"/>
    </row>
    <row r="51" spans="1:16" customFormat="1" ht="12.75">
      <c r="A51" t="s">
        <v>40</v>
      </c>
      <c r="P51" s="124" t="s">
        <v>70</v>
      </c>
    </row>
    <row r="52" spans="1:16" customFormat="1" ht="12.75">
      <c r="A52" s="156">
        <v>40057</v>
      </c>
      <c r="B52" s="156">
        <v>40422</v>
      </c>
      <c r="C52" s="156">
        <v>40787</v>
      </c>
      <c r="D52" s="156">
        <v>41153</v>
      </c>
      <c r="E52" s="156">
        <v>41518</v>
      </c>
      <c r="F52" s="156">
        <v>41883</v>
      </c>
      <c r="G52" s="156">
        <v>42248</v>
      </c>
      <c r="H52" s="156">
        <v>42614</v>
      </c>
      <c r="I52" s="171">
        <v>42979</v>
      </c>
      <c r="J52" s="171">
        <v>43282</v>
      </c>
      <c r="K52" s="171">
        <v>43647</v>
      </c>
      <c r="L52" s="171">
        <v>44594</v>
      </c>
      <c r="M52" s="182">
        <v>44805</v>
      </c>
      <c r="P52" s="111" t="s">
        <v>75</v>
      </c>
    </row>
    <row r="53" spans="1:16" s="176" customFormat="1" ht="12.75">
      <c r="A53" s="172">
        <v>15000</v>
      </c>
      <c r="B53" s="172">
        <v>15340</v>
      </c>
      <c r="C53" s="173">
        <f>B53</f>
        <v>15340</v>
      </c>
      <c r="D53" s="173">
        <v>15900</v>
      </c>
      <c r="E53" s="172">
        <v>16200</v>
      </c>
      <c r="F53" s="174">
        <f>E53</f>
        <v>16200</v>
      </c>
      <c r="G53" s="174">
        <v>16500</v>
      </c>
      <c r="H53" s="174">
        <f t="shared" ref="H53:I53" si="2">G53</f>
        <v>16500</v>
      </c>
      <c r="I53" s="175">
        <f t="shared" si="2"/>
        <v>16500</v>
      </c>
      <c r="J53" s="175">
        <v>17544</v>
      </c>
      <c r="K53" s="175">
        <v>17895</v>
      </c>
      <c r="L53" s="175">
        <v>18255</v>
      </c>
      <c r="M53" s="183">
        <v>19729</v>
      </c>
      <c r="P53" s="121">
        <f>M53*0.5</f>
        <v>9864.5</v>
      </c>
    </row>
    <row r="54" spans="1:16" customFormat="1" ht="12.75"/>
    <row r="55" spans="1:16" customFormat="1" ht="12.75">
      <c r="A55" s="185" t="s">
        <v>106</v>
      </c>
    </row>
    <row r="56" spans="1:16" customFormat="1" ht="12.75">
      <c r="A56" s="184" t="s">
        <v>105</v>
      </c>
    </row>
  </sheetData>
  <hyperlinks>
    <hyperlink ref="A25" r:id="rId1" location="CUPE3902_Unit3" xr:uid="{47A4D61F-F941-40D3-B7B3-996BAFC61ED6}"/>
    <hyperlink ref="A4" r:id="rId2" location="CUPE3902_Unit1" xr:uid="{00000000-0004-0000-1200-000000000000}"/>
    <hyperlink ref="A55" r:id="rId3" xr:uid="{39742837-3DF8-4173-9211-205B92F4E3CA}"/>
  </hyperlinks>
  <pageMargins left="0.7" right="0.7" top="0.75" bottom="0.75" header="0.3" footer="0.3"/>
  <pageSetup orientation="landscape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Sessional Request</vt:lpstr>
      <vt:lpstr>Teaching Load</vt:lpstr>
      <vt:lpstr>Savings</vt:lpstr>
      <vt:lpstr>CUPE &amp; UTFA Teaching Rates</vt:lpstr>
      <vt:lpstr>'Sessional Request'!Print_Titles</vt:lpstr>
      <vt:lpstr>'Teaching Load'!Print_Titles</vt:lpstr>
    </vt:vector>
  </TitlesOfParts>
  <Company>UTM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Psych Sec</dc:creator>
  <cp:lastModifiedBy>Farzana Reburiano</cp:lastModifiedBy>
  <cp:lastPrinted>2012-10-16T14:36:46Z</cp:lastPrinted>
  <dcterms:created xsi:type="dcterms:W3CDTF">2007-01-24T17:43:01Z</dcterms:created>
  <dcterms:modified xsi:type="dcterms:W3CDTF">2024-07-15T19:27:11Z</dcterms:modified>
</cp:coreProperties>
</file>